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showInkAnnotation="0" codeName="ThisWorkbook"/>
  <mc:AlternateContent xmlns:mc="http://schemas.openxmlformats.org/markup-compatibility/2006">
    <mc:Choice Requires="x15">
      <x15ac:absPath xmlns:x15ac="http://schemas.microsoft.com/office/spreadsheetml/2010/11/ac" url="D:\1_prace\18-216.208 Modernizace TNS Týniště nad Orlicí (Voklik) P AKTUALIZACE\96_X_Digitalni odevzdani final 02_02_2019\Naklady stavby\Soupis praci\"/>
    </mc:Choice>
  </mc:AlternateContent>
  <xr:revisionPtr revIDLastSave="0" documentId="13_ncr:1_{F0C4F419-1765-4B1E-BD3E-9723EF0EE209}" xr6:coauthVersionLast="41" xr6:coauthVersionMax="41" xr10:uidLastSave="{00000000-0000-0000-0000-000000000000}"/>
  <bookViews>
    <workbookView xWindow="-110" yWindow="-110" windowWidth="38620" windowHeight="21220" xr2:uid="{00000000-000D-0000-FFFF-FFFF00000000}"/>
  </bookViews>
  <sheets>
    <sheet name="SOPS" sheetId="1" r:id="rId1"/>
    <sheet name="Kategorie monitoringu" sheetId="3" state="hidden" r:id="rId2"/>
    <sheet name="změny" sheetId="5" r:id="rId3"/>
    <sheet name="hide" sheetId="4" state="hidden" r:id="rId4"/>
  </sheets>
  <definedNames>
    <definedName name="_xlnm._FilterDatabase" localSheetId="3" hidden="1">hide!$A$1:$L$4</definedName>
    <definedName name="_xlnm._FilterDatabase" localSheetId="1" hidden="1">'Kategorie monitoringu'!$A$1:$A$25</definedName>
    <definedName name="_xlnm._FilterDatabase" localSheetId="0" hidden="1">SOPS!$A$10:$L$17</definedName>
    <definedName name="_xlnm.Print_Titles" localSheetId="0">SOPS!$9:$12</definedName>
    <definedName name="_xlnm.Print_Area" localSheetId="0">SOPS!$B$1:$L$98</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56" i="1" l="1"/>
  <c r="J56" i="1"/>
  <c r="L52" i="1"/>
  <c r="J52" i="1"/>
  <c r="L48" i="1"/>
  <c r="J48" i="1"/>
  <c r="L44" i="1"/>
  <c r="J44" i="1"/>
  <c r="L40" i="1"/>
  <c r="J40" i="1"/>
  <c r="L36" i="1"/>
  <c r="J36" i="1"/>
  <c r="L32" i="1"/>
  <c r="L28" i="1"/>
  <c r="J28" i="1"/>
  <c r="L24" i="1"/>
  <c r="J24" i="1"/>
  <c r="L20" i="1"/>
  <c r="J20" i="1"/>
  <c r="B20" i="1"/>
  <c r="C59" i="1"/>
  <c r="L85" i="1"/>
  <c r="J85" i="1"/>
  <c r="L81" i="1"/>
  <c r="J81" i="1"/>
  <c r="L77" i="1"/>
  <c r="J77" i="1"/>
  <c r="L73" i="1"/>
  <c r="J73" i="1"/>
  <c r="L69" i="1"/>
  <c r="J69" i="1"/>
  <c r="L65" i="1"/>
  <c r="J65" i="1"/>
  <c r="L61" i="1"/>
  <c r="J61" i="1"/>
  <c r="C88" i="1"/>
  <c r="L94" i="1"/>
  <c r="J94" i="1"/>
  <c r="L90" i="1"/>
  <c r="J90" i="1"/>
  <c r="C98" i="1"/>
  <c r="L14" i="1"/>
  <c r="J14" i="1"/>
  <c r="B14" i="1"/>
  <c r="B24" i="1" s="1"/>
  <c r="C18" i="1"/>
  <c r="L59" i="1" l="1"/>
  <c r="B28" i="1"/>
  <c r="J59" i="1"/>
  <c r="L98" i="1"/>
  <c r="L88" i="1"/>
  <c r="L18" i="1"/>
  <c r="J1" i="4"/>
  <c r="B44" i="1" l="1"/>
  <c r="B48" i="1" s="1"/>
  <c r="B32" i="1"/>
  <c r="B36" i="1"/>
  <c r="B40" i="1"/>
  <c r="L1" i="4"/>
  <c r="B56" i="1" l="1"/>
  <c r="B52" i="1"/>
  <c r="L9" i="1"/>
  <c r="B9" i="1"/>
  <c r="L1" i="1" l="1"/>
  <c r="F4" i="1"/>
  <c r="K9" i="1" l="1"/>
  <c r="F5" i="1" l="1"/>
  <c r="Q2" i="1"/>
  <c r="B61" i="1" l="1"/>
  <c r="B65" i="1" s="1"/>
  <c r="B69" i="1" l="1"/>
  <c r="B73" i="1" s="1"/>
  <c r="B77" i="1" l="1"/>
  <c r="B81" i="1" s="1"/>
  <c r="B85" i="1" s="1"/>
  <c r="B90" i="1" s="1"/>
  <c r="B94" i="1" s="1"/>
  <c r="K2" i="1" s="1"/>
  <c r="Q3" i="1" s="1"/>
  <c r="O1"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<sst xmlns="http://schemas.openxmlformats.org/spreadsheetml/2006/main" count="370" uniqueCount="211">
  <si>
    <t>Kód položky</t>
  </si>
  <si>
    <t>Varianta</t>
  </si>
  <si>
    <t>MJ</t>
  </si>
  <si>
    <t>Množství</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</si>
  <si>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</si>
  <si>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</si>
  <si>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</si>
  <si>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</si>
  <si>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</si>
  <si>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</si>
  <si>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</si>
  <si>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</si>
  <si>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</si>
  <si>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</si>
  <si>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</si>
  <si>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</si>
  <si>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</si>
  <si>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</si>
  <si>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</si>
  <si>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</si>
  <si>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</si>
  <si>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</si>
  <si>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</si>
  <si>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</si>
  <si>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</si>
  <si>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</si>
  <si>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</si>
  <si>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</si>
  <si>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</si>
  <si>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</si>
  <si>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</si>
  <si>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</si>
  <si>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</si>
  <si>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</si>
  <si>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</si>
  <si>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</si>
  <si>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</si>
  <si>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</si>
  <si>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</si>
  <si>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</si>
  <si>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</si>
  <si>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</si>
  <si>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</si>
  <si>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</si>
  <si>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</si>
  <si>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</si>
  <si>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</si>
  <si>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</si>
  <si>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</si>
  <si>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</si>
  <si>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</si>
  <si>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</si>
  <si>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</si>
  <si>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</si>
  <si>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</si>
  <si>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</si>
  <si>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</si>
  <si>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</si>
  <si>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</si>
  <si>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</si>
  <si>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</si>
  <si>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</si>
  <si>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</si>
  <si>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</si>
  <si>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</si>
  <si>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</si>
  <si>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</si>
  <si>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</si>
  <si>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</si>
  <si>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</si>
  <si>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</si>
  <si>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</si>
  <si>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</si>
  <si>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</si>
  <si>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</si>
  <si>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</si>
  <si>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</si>
  <si>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</si>
  <si>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</si>
  <si>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</si>
  <si>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</si>
  <si>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</si>
  <si>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</si>
  <si>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Součet za díl:</t>
  </si>
  <si>
    <t>záznam o změnách:</t>
  </si>
  <si>
    <t>staženo ze szdc.cz, autor poslední změny Ing. Mariana Salavová, naposledy upraveno 27.6.2018  10:17</t>
  </si>
  <si>
    <t>odemčeno pro potřeby plnění z EC3 přes isup, kontroly sloupce A, filtrování</t>
  </si>
  <si>
    <t>přejmenován list "SO xx-xx-xx" na "SOPS"</t>
  </si>
  <si>
    <t>zejména : text- číslo (vč, počtu des. míst)- měna odstraněna</t>
  </si>
  <si>
    <t>Cena v Kč</t>
  </si>
  <si>
    <t>FORMULÁŘ SOPS</t>
  </si>
  <si>
    <t>Do bunky A1 zapsan text FORMULÁŘ SOPS</t>
  </si>
  <si>
    <t>v hlavičce v K10:L10 upraven nadpis na "Cena v Kč"</t>
  </si>
  <si>
    <t>součet je W (dříve nic nebo moje S)</t>
  </si>
  <si>
    <t>zelené podbarvení řádku s dílem</t>
  </si>
  <si>
    <t>některé dřívější úpravy již zahrnuty (kódy datových vět), rozšířeno podmíněné formátování, i v hlavičce</t>
  </si>
  <si>
    <t>filtr nadefinován do ř. 4014</t>
  </si>
  <si>
    <t>SŽDC s.o.</t>
  </si>
  <si>
    <t>SUDOP PRAHA a.s.</t>
  </si>
  <si>
    <t>Stádium 3</t>
  </si>
  <si>
    <r>
      <t>ISPROF</t>
    </r>
    <r>
      <rPr>
        <sz val="10"/>
        <color rgb="FFFF0000"/>
        <rFont val="Arial"/>
        <family val="2"/>
        <charset val="238"/>
      </rPr>
      <t>OND</t>
    </r>
    <r>
      <rPr>
        <sz val="10"/>
        <color theme="1"/>
        <rFont val="Arial"/>
        <family val="2"/>
        <charset val="238"/>
      </rPr>
      <t>:</t>
    </r>
  </si>
  <si>
    <t>pokud kopírujete z jiného souboru, nutno prověřit, zda kódy datových vět ve sloupci A odpovídají údajům na příslušném řádku</t>
  </si>
  <si>
    <t>začátek nového dílu (nadpis dílu)- kód D, součet za díl- kód W (nebo S nebo bez kódu, v žádném případě žádný z výše uvedených kódů)</t>
  </si>
  <si>
    <t>KAŽDÁ položka musí být na 4 řádcích s kódy P, PP, VV a TS</t>
  </si>
  <si>
    <t>výchozí pozice kurzoru (tj. aktivní buňka) musí být vždy ve sloupci B pod naposledy vyplněným údajem</t>
  </si>
  <si>
    <r>
      <t xml:space="preserve">POZOR!!!: list </t>
    </r>
    <r>
      <rPr>
        <sz val="11"/>
        <color rgb="FFFF0000"/>
        <rFont val="Calibri"/>
        <family val="2"/>
        <charset val="238"/>
        <scheme val="minor"/>
      </rPr>
      <t>"SOPS"</t>
    </r>
    <r>
      <rPr>
        <sz val="11"/>
        <color theme="1"/>
        <rFont val="Calibri"/>
        <family val="2"/>
        <charset val="238"/>
        <scheme val="minor"/>
      </rPr>
      <t xml:space="preserve"> lze přejmenovat, ale vždy musí být řazen jako </t>
    </r>
    <r>
      <rPr>
        <sz val="11"/>
        <color rgb="FFFF0000"/>
        <rFont val="Calibri"/>
        <family val="2"/>
        <charset val="238"/>
        <scheme val="minor"/>
      </rPr>
      <t>PRVNÍ!!</t>
    </r>
    <r>
      <rPr>
        <sz val="11"/>
        <rFont val="Calibri"/>
        <family val="2"/>
        <charset val="238"/>
        <scheme val="minor"/>
      </rPr>
      <t>, přitom pozor na skryté listy</t>
    </r>
  </si>
  <si>
    <t>využitelné v případě propojení na jiný soubor nebo při výpočtu množství vzorcem</t>
  </si>
  <si>
    <t>POZOR!- v tom případě v čistopise rozpočtu (či soupisu prací do soutěže) všechna propojení na externí soubory zrušit a vzorce v množství nahradit hodnotou a tu zaokrouhlit na 3 des. místa!!</t>
  </si>
  <si>
    <t>lze i vkládat nové listy pro pomocné výpočty, ale v čistopis je  odstraňte, předtím vazby z listu SOPS opět nahraďte hodnotami, postup výpočtu pak popište na řádku VV</t>
  </si>
  <si>
    <t>u dílu dodefinováno podmíněné formátování pro "Kód dílu"</t>
  </si>
  <si>
    <t>Vkládání funguje do řádku 1000, což je cca 230 položek, (záleží na počtu dílů),  pokud potřebujete mít více položek, prosím zprávu (úprava makra), nebo ručně posunout již vyplňené a spočítané položky a díly</t>
  </si>
  <si>
    <t>přidáno makro vložit- vložit jinak- hodnoty: ctrl+m</t>
  </si>
  <si>
    <t>upraveno formátování některých buněk na "Díl" a na skrytém listu "hide"- v souladu s datovým předpisem XC4</t>
  </si>
  <si>
    <t>POZOR: pokud položky, díly a součty za díl vkládáte předepsným způsoben (5 spouštění makra I3:L3) , sloupec A se vyplní automaticky.</t>
  </si>
  <si>
    <t>makro Vložit díl opraveno z "polozka = """    na     "polozka = "Kód dílu""</t>
  </si>
  <si>
    <t>Upraveno makro pro součet dílu" za Díl + číslo dílu"</t>
  </si>
  <si>
    <t>doplněno o součet hmotností</t>
  </si>
  <si>
    <t>přidány buňky pro zpracování ukazatele dle mj JKSO</t>
  </si>
  <si>
    <r>
      <t xml:space="preserve">V případě výskytu podobjektů (v řeči aspe "rozpočtů")  nutno použít jiný formulář, aspe </t>
    </r>
    <r>
      <rPr>
        <u/>
        <sz val="11"/>
        <color theme="1"/>
        <rFont val="Calibri"/>
        <family val="2"/>
        <charset val="238"/>
        <scheme val="minor"/>
      </rPr>
      <t>zatím</t>
    </r>
    <r>
      <rPr>
        <sz val="11"/>
        <color theme="1"/>
        <rFont val="Calibri"/>
        <family val="2"/>
        <charset val="238"/>
        <scheme val="minor"/>
      </rPr>
      <t xml:space="preserve"> neumí načíst</t>
    </r>
  </si>
  <si>
    <t>m</t>
  </si>
  <si>
    <t>mj dle JKSO</t>
  </si>
  <si>
    <t>počet mj</t>
  </si>
  <si>
    <t>objektový ukazatel</t>
  </si>
  <si>
    <t>Kontrolní součet položek</t>
  </si>
  <si>
    <r>
      <t xml:space="preserve">přidána kontrola cena za objekt na součet </t>
    </r>
    <r>
      <rPr>
        <sz val="11"/>
        <color rgb="FFFF0000"/>
        <rFont val="Calibri"/>
        <family val="2"/>
        <charset val="238"/>
        <scheme val="minor"/>
      </rPr>
      <t>položek</t>
    </r>
  </si>
  <si>
    <t>rozdíl</t>
  </si>
  <si>
    <t>pokud je rozdíl, svítí červeně= NĚKDE JE CHYBA!!</t>
  </si>
  <si>
    <t>ve stejném makru se řeší přizpůsobení výšky řádků ve sloupci F celého dílu</t>
  </si>
  <si>
    <t>Doplněno makro pro součet dílu , aby bylo pravda, co se deklaruje v tlačítku - "včetně přerpočítání dílu", tzn vytvoření vzorců ve sloupcích J a L</t>
  </si>
  <si>
    <t>Součet za díl celková hmotnost se přepíše v případě, že je nula, na ""</t>
  </si>
  <si>
    <t>Technická specifikace položky odpovídá příslušné cenové soustavě</t>
  </si>
  <si>
    <t>navrácen nápis "Technická specifikace položky odpovídá příslušné cenové soustavě" jako základní</t>
  </si>
  <si>
    <t>Doplněno makro pro součet dílu- přepočítá se i pořadové číslo položky</t>
  </si>
  <si>
    <t>SOPS/PR/2018/11/23 jz</t>
  </si>
  <si>
    <t>Modernizace TNS Týniště nad Orlicí (Voklik)</t>
  </si>
  <si>
    <t xml:space="preserve">S621500614 </t>
  </si>
  <si>
    <t>5523720005</t>
  </si>
  <si>
    <t>Ing Pavel Zemler</t>
  </si>
  <si>
    <t>015</t>
  </si>
  <si>
    <t>Poplatky za likvidaci odpadů</t>
  </si>
  <si>
    <t>OTSKP_18</t>
  </si>
  <si>
    <t>POPLATKY ZA LIKVIDACI ODPADŮ NEKONTAMINOVANÝCH - 17 05 04 VYTĚŽENÉ ZEMINY A HORNINY - I. TŘÍDA TĚŽITELNOSTI</t>
  </si>
  <si>
    <t>015111</t>
  </si>
  <si>
    <t>T</t>
  </si>
  <si>
    <t>Součet</t>
  </si>
  <si>
    <t>1</t>
  </si>
  <si>
    <t>Zemní práce</t>
  </si>
  <si>
    <t>M3</t>
  </si>
  <si>
    <t>HLOUBENÍ RÝH ŠÍŘ DO 2M PAŽ I NEPAŽ TŘ. I</t>
  </si>
  <si>
    <t>132738</t>
  </si>
  <si>
    <t>13273</t>
  </si>
  <si>
    <t>HLOUBENÍ RÝH ŠÍŘ DO 2M PAŽ I NEPAŽ TŘ. I, ODVOZ DO 20KM</t>
  </si>
  <si>
    <t>132739</t>
  </si>
  <si>
    <t>PŘÍPLATEK ZA DALŠÍ 1KM DOPRAVY ZEMINY</t>
  </si>
  <si>
    <t>17120</t>
  </si>
  <si>
    <t>ULOŽENÍ SYPANINY DO NÁSYPŮ A NA SKLÁDKY BEZ ZHUTNĚNÍ</t>
  </si>
  <si>
    <t>17411</t>
  </si>
  <si>
    <t>ZÁSYP JAM A RÝH ZEMINOU SE ZHUTNĚNÍM</t>
  </si>
  <si>
    <t>17481</t>
  </si>
  <si>
    <t>ZÁSYP JAM A RÝH Z NAKUPOVANÝCH MATERIÁLŮ</t>
  </si>
  <si>
    <t>17581</t>
  </si>
  <si>
    <t>OBSYP POTRUBÍ A OBJEKTŮ Z NAKUPOVANÝCH MATERIÁLŮ</t>
  </si>
  <si>
    <t>M</t>
  </si>
  <si>
    <t>8</t>
  </si>
  <si>
    <t>Potrubí</t>
  </si>
  <si>
    <t>Viz výkresová část</t>
  </si>
  <si>
    <t>KUS</t>
  </si>
  <si>
    <t>R</t>
  </si>
  <si>
    <t>9</t>
  </si>
  <si>
    <t>Ostatní konstrukce</t>
  </si>
  <si>
    <t>131738</t>
  </si>
  <si>
    <t>HLOUBENÍ JAM ZAPAŽ I NEPAŽ TŘ. I, ODVOZ DO 20KM</t>
  </si>
  <si>
    <t>13179</t>
  </si>
  <si>
    <t>87433</t>
  </si>
  <si>
    <t>POTRUBÍ Z TRUB PLASTOVÝCH ODPADNÍCH DN DO 150MM</t>
  </si>
  <si>
    <t>89413</t>
  </si>
  <si>
    <t>ŠACHTY KANALIZAČNÍ Z BETON DÍLCŮ NA POTRUBÍ DN DO 200MM</t>
  </si>
  <si>
    <t>894846</t>
  </si>
  <si>
    <t>ŠACHTY KANALIZAČNÍ PLASTOVÉ D 400MM</t>
  </si>
  <si>
    <t>Poklop tvárná litina D400 pr 600</t>
  </si>
  <si>
    <t>Poklop tvárná litina D400 pr 400</t>
  </si>
  <si>
    <t>899632</t>
  </si>
  <si>
    <t>ZKOUŠKA VODOTĚSNOSTI POTRUBÍ DN DO 150MM</t>
  </si>
  <si>
    <t xml:space="preserve"> Likvidace dešťových vod</t>
  </si>
  <si>
    <t xml:space="preserve">2*2*2*1,8+3*2*0,5*1,5=18,9000 </t>
  </si>
  <si>
    <t>7*18,9=132,3000</t>
  </si>
  <si>
    <t>3,5+3,5+5,3+5,3+5,3+2,2+0,6+16,9+13,2+2,6+1+4,8+11,5+3,9+3,9+5+4,6+11+4,4=104,5</t>
  </si>
  <si>
    <t>87434</t>
  </si>
  <si>
    <t>73,6+33,4+39,3=146,3</t>
  </si>
  <si>
    <t>POTRUBÍ Z TRUB PLASTOVÝCH ODPADNÍCH DN DO 200MM</t>
  </si>
  <si>
    <t>899642</t>
  </si>
  <si>
    <t>918114</t>
  </si>
  <si>
    <t>ČELA PROPUSTU Z BETONU DO C 25/30</t>
  </si>
  <si>
    <t>3*2,58*2*0,5=7,7400</t>
  </si>
  <si>
    <t>936411</t>
  </si>
  <si>
    <t>LAPAČ SPLAVENIN DEŠŤOVÝCH ODPADŮ</t>
  </si>
  <si>
    <t>Včetně dopojení a betonového bločku</t>
  </si>
  <si>
    <t>Dodávka a montáž litinového lapače splavenin včetně podkldního bločku, přechodky na PVC potrubí a dojení na klempířský výrobek a na kanalizační přípojku</t>
  </si>
  <si>
    <t>89712</t>
  </si>
  <si>
    <t>VPUSŤ KANALIZAČNÍ ULIČNÍ KOMPLETNÍ Z BETONOVÝCH DÍLCŮ</t>
  </si>
  <si>
    <t>11</t>
  </si>
  <si>
    <t>(42,6+61,9)*0,8*0,6+(73,6+33,4+39,3)*0,9*0,65+143*0,9*0,5=200,095</t>
  </si>
  <si>
    <t>7*(200,095)=1400,665</t>
  </si>
  <si>
    <t>(42,6+61,9)*0,8*0,6+(73,6+33,4+39,3)*0,9*0,65=135,745</t>
  </si>
  <si>
    <t>17680</t>
  </si>
  <si>
    <t>Výplň vsakovacích jímek makadam 63-125</t>
  </si>
  <si>
    <t>VÝPLNĚ Z NAKUPOVANÝCH MATERIÁLŮ</t>
  </si>
  <si>
    <t>(42,6+61,9)*0,8*1,1+(73,6+33,4+39,3)*0,9*1,3-200,095=63,036</t>
  </si>
  <si>
    <t>143*0,9*0,5=64,35</t>
  </si>
  <si>
    <t>200,095*1,9=380,181</t>
  </si>
  <si>
    <t>SO 162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</si>
</sst>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0.00\ &quot;Kč&quot;;\-#,##0.00\ &quot;Kč&quot;"/>
    <numFmt numFmtId="164" formatCode="m\/yyyy"/>
    <numFmt numFmtId="165" formatCode="#,##0.000"/>
    <numFmt numFmtId="166" formatCode="#,##0.0000"/>
    <numFmt numFmtId="167" formatCode="0.00000"/>
    <numFmt numFmtId="168" formatCode="#,##0.00_ ;\-#,##0.00\ "/>
  </numFmts>
  <fonts count="57"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0"/>
      <color theme="8" tint="-0.249977111117893"/>
      <name val="Arial"/>
      <family val="2"/>
      <charset val="238"/>
    </font>
    <font>
      <sz val="10"/>
      <color theme="8" tint="-0.249977111117893"/>
      <name val="Arial"/>
      <family val="2"/>
      <charset val="238"/>
    </font>
    <font>
      <i/>
      <sz val="6"/>
      <color theme="1"/>
      <name val="Arial"/>
      <family val="2"/>
      <charset val="238"/>
    </font>
    <font>
      <i/>
      <sz val="8"/>
      <color theme="1"/>
      <name val="Arial"/>
      <family val="2"/>
      <charset val="238"/>
    </font>
    <font>
      <sz val="11"/>
      <color rgb="FFFF0000"/>
      <name val="Calibri"/>
      <family val="2"/>
      <charset val="238"/>
      <scheme val="minor"/>
    </font>
    <font>
      <b/>
      <sz val="11"/>
      <color theme="1"/>
      <name val="Calibri"/>
      <family val="2"/>
      <charset val="238"/>
      <scheme val="minor"/>
    </font>
    <font>
      <sz val="10"/>
      <color rgb="FFFF0000"/>
      <name val="Arial"/>
      <family val="2"/>
      <charset val="238"/>
    </font>
    <font>
      <sz val="11"/>
      <name val="Calibri"/>
      <family val="2"/>
      <charset val="238"/>
      <scheme val="minor"/>
    </font>
    <font>
      <u/>
      <sz val="11"/>
      <color theme="1"/>
      <name val="Calibri"/>
      <family val="2"/>
      <charset val="238"/>
      <scheme val="minor"/>
    </font>
    <font>
      <b/>
      <sz val="14"/>
      <color rgb="FF0070C0"/>
      <name val="Courier New CE"/>
      <family val="3"/>
      <charset val="238"/>
    </font>
    <font>
      <b/>
      <sz val="14"/>
      <name val="Courier New CE"/>
      <family val="3"/>
      <charset val="238"/>
    </font>
    <font>
      <sz val="10"/>
      <name val="Arial CE"/>
    </font>
    <font>
      <sz val="9"/>
      <name val="Arial CE"/>
    </font>
    <font>
      <b/>
      <sz val="11"/>
      <color rgb="FFFF0000"/>
      <name val="Arial"/>
      <family val="2"/>
      <charset val="238"/>
    </font>
    <font>
      <b/>
      <sz val="12"/>
      <color rgb="FFFF0000"/>
      <name val="Arial"/>
      <family val="2"/>
      <charset val="238"/>
    </font>
    <font>
      <b/>
      <sz val="10"/>
      <color rgb="FFFF0000"/>
      <name val="Arial"/>
      <family val="2"/>
      <charset val="238"/>
    </font>
  </fonts>
  <fills count="15">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FF00"/>
        <bgColor indexed="64"/>
      </patternFill>
    </fill>
    <fill>
      <patternFill patternType="solid">
        <fgColor indexed="42"/>
        <bgColor indexed="64"/>
      </patternFill>
    </fill>
    <fill>
      <patternFill patternType="solid">
        <fgColor indexed="9"/>
        <bgColor indexed="64"/>
      </patternFill>
    </fill>
    <fill>
      <patternFill patternType="solid">
        <fgColor rgb="FFFFC00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right style="thin">
        <color indexed="64"/>
      </right>
      <top/>
      <bottom style="thin">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s>
  <cellStyleXfs count="5">
    <xf numFmtId="0" fontId="0" fillId="0" borderId="0"/>
    <xf numFmtId="0" fontId="4" fillId="0" borderId="0">
      <alignment vertical="center"/>
    </xf>
    <xf numFmtId="0" fontId="6" fillId="0" borderId="0">
      <alignment vertical="center"/>
    </xf>
    <xf numFmtId="0" fontId="4" fillId="0" borderId="0"/>
    <xf numFmtId="0" fontId="52" fillId="0" borderId="0"/>
  </cellStyleXfs>
  <cellXfs count="168">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164" fontId="42" fillId="0" borderId="40" xfId="0" applyNumberFormat="1" applyFont="1" applyFill="1" applyBorder="1" applyAlignment="1" applyProtection="1">
      <alignment horizontal="left" vertical="center" wrapText="1"/>
      <protection locked="0"/>
    </xf>
    <xf numFmtId="49" fontId="1" fillId="0" borderId="5" xfId="0" applyNumberFormat="1" applyFont="1" applyFill="1" applyBorder="1" applyAlignment="1" applyProtection="1">
      <alignment horizontal="center" vertical="center"/>
      <protection locked="0"/>
    </xf>
    <xf numFmtId="165" fontId="1" fillId="0" borderId="5" xfId="0" applyNumberFormat="1" applyFont="1" applyFill="1" applyBorder="1" applyAlignment="1" applyProtection="1">
      <alignment horizontal="center" vertical="center"/>
      <protection locked="0"/>
    </xf>
    <xf numFmtId="2"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0" fontId="41" fillId="0" borderId="13" xfId="0" applyNumberFormat="1" applyFont="1" applyFill="1" applyBorder="1" applyAlignment="1" applyProtection="1">
      <alignment vertical="center"/>
      <protection locked="0"/>
    </xf>
    <xf numFmtId="49" fontId="41" fillId="0" borderId="13" xfId="0" applyNumberFormat="1" applyFont="1" applyFill="1" applyBorder="1" applyAlignment="1" applyProtection="1">
      <alignment vertical="center"/>
      <protection locked="0"/>
    </xf>
    <xf numFmtId="0" fontId="41" fillId="0" borderId="30" xfId="0" applyFont="1" applyFill="1" applyBorder="1" applyAlignment="1" applyProtection="1">
      <alignment vertical="center"/>
      <protection locked="0"/>
    </xf>
    <xf numFmtId="0" fontId="41" fillId="0" borderId="29" xfId="0" applyFont="1" applyFill="1" applyBorder="1" applyAlignment="1" applyProtection="1">
      <alignment horizontal="left" vertical="center"/>
      <protection locked="0"/>
    </xf>
    <xf numFmtId="49" fontId="41" fillId="0" borderId="13" xfId="0" applyNumberFormat="1" applyFont="1" applyFill="1" applyBorder="1" applyAlignment="1" applyProtection="1">
      <alignment vertical="center" wrapText="1"/>
      <protection locked="0"/>
    </xf>
    <xf numFmtId="164" fontId="41" fillId="0" borderId="9" xfId="0" applyNumberFormat="1" applyFont="1" applyFill="1" applyBorder="1" applyAlignment="1" applyProtection="1">
      <alignment horizontal="left" vertical="center"/>
      <protection locked="0"/>
    </xf>
    <xf numFmtId="164" fontId="41"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 fillId="0" borderId="0" xfId="0" applyFont="1" applyFill="1" applyAlignment="1" applyProtection="1">
      <alignment vertical="center"/>
    </xf>
    <xf numFmtId="49" fontId="43"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4" fillId="0" borderId="57"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4" fontId="9" fillId="0" borderId="34" xfId="2" applyNumberFormat="1" applyFont="1" applyFill="1" applyBorder="1" applyAlignment="1" applyProtection="1">
      <alignment horizontal="right" vertical="center"/>
    </xf>
    <xf numFmtId="1" fontId="1" fillId="6" borderId="33" xfId="0" applyNumberFormat="1" applyFont="1" applyFill="1" applyBorder="1" applyAlignment="1" applyProtection="1">
      <alignment horizontal="center" vertical="center"/>
    </xf>
    <xf numFmtId="49" fontId="1" fillId="6" borderId="5" xfId="0" applyNumberFormat="1" applyFont="1" applyFill="1" applyBorder="1" applyAlignment="1" applyProtection="1">
      <alignment horizontal="center" vertical="center"/>
      <protection locked="0"/>
    </xf>
    <xf numFmtId="49" fontId="8" fillId="0" borderId="5" xfId="2" applyNumberFormat="1" applyFont="1" applyFill="1" applyBorder="1" applyAlignment="1" applyProtection="1">
      <alignment horizontal="left" vertical="center" wrapText="1"/>
      <protection locked="0"/>
    </xf>
    <xf numFmtId="49" fontId="8" fillId="0" borderId="4" xfId="2" applyNumberFormat="1" applyFont="1" applyFill="1" applyBorder="1" applyAlignment="1" applyProtection="1">
      <alignment horizontal="left" vertical="center" wrapText="1"/>
      <protection locked="0"/>
    </xf>
    <xf numFmtId="49" fontId="7" fillId="0" borderId="1"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4" fontId="13" fillId="3" borderId="18" xfId="0" applyNumberFormat="1" applyFont="1" applyFill="1" applyBorder="1" applyAlignment="1" applyProtection="1">
      <alignment horizontal="right" vertical="center"/>
      <protection locked="0"/>
    </xf>
    <xf numFmtId="4" fontId="10" fillId="5" borderId="32" xfId="0" applyNumberFormat="1" applyFont="1" applyFill="1" applyBorder="1" applyAlignment="1" applyProtection="1">
      <alignment horizontal="right" vertical="center"/>
      <protection locked="0"/>
    </xf>
    <xf numFmtId="14" fontId="0" fillId="0" borderId="0" xfId="0" applyNumberFormat="1"/>
    <xf numFmtId="0" fontId="1" fillId="0" borderId="0" xfId="0" applyFont="1" applyAlignment="1" applyProtection="1">
      <alignment vertical="center" wrapText="1"/>
      <protection hidden="1"/>
    </xf>
    <xf numFmtId="49" fontId="40" fillId="0" borderId="11" xfId="0" applyNumberFormat="1" applyFont="1" applyFill="1" applyBorder="1" applyAlignment="1" applyProtection="1">
      <alignment horizontal="center" vertical="top" wrapText="1"/>
      <protection locked="0"/>
    </xf>
    <xf numFmtId="0" fontId="46" fillId="0" borderId="0" xfId="0" applyFont="1"/>
    <xf numFmtId="0" fontId="0" fillId="11" borderId="0" xfId="0" applyFill="1"/>
    <xf numFmtId="3" fontId="50" fillId="0" borderId="58" xfId="3" applyNumberFormat="1" applyFont="1" applyFill="1" applyBorder="1" applyAlignment="1">
      <alignment horizontal="center" vertical="center"/>
    </xf>
    <xf numFmtId="3" fontId="50" fillId="0" borderId="58" xfId="3" applyNumberFormat="1" applyFont="1" applyFill="1" applyBorder="1" applyAlignment="1">
      <alignment horizontal="right" vertical="center"/>
    </xf>
    <xf numFmtId="3" fontId="51" fillId="12" borderId="58" xfId="3" applyNumberFormat="1" applyFont="1" applyFill="1" applyBorder="1" applyAlignment="1">
      <alignment horizontal="right" vertical="center"/>
    </xf>
    <xf numFmtId="0" fontId="2" fillId="0" borderId="0" xfId="0" applyFont="1" applyAlignment="1" applyProtection="1">
      <alignment vertical="center"/>
      <protection hidden="1"/>
    </xf>
    <xf numFmtId="0" fontId="2" fillId="0" borderId="0" xfId="0" applyFont="1" applyAlignment="1" applyProtection="1">
      <alignment vertical="center" wrapText="1"/>
      <protection hidden="1"/>
    </xf>
    <xf numFmtId="0" fontId="53" fillId="13" borderId="59" xfId="4" applyFont="1" applyFill="1" applyBorder="1" applyAlignment="1" applyProtection="1">
      <alignment horizontal="center" vertical="center" wrapText="1"/>
    </xf>
    <xf numFmtId="0" fontId="53" fillId="13" borderId="60" xfId="4" applyNumberFormat="1" applyFont="1" applyFill="1" applyBorder="1" applyAlignment="1" applyProtection="1">
      <alignment horizontal="center" vertical="center"/>
    </xf>
    <xf numFmtId="167" fontId="53" fillId="13" borderId="60" xfId="4" applyNumberFormat="1" applyFont="1" applyFill="1" applyBorder="1" applyAlignment="1" applyProtection="1">
      <alignment horizontal="center" vertical="center"/>
    </xf>
    <xf numFmtId="4" fontId="2" fillId="0" borderId="0" xfId="0" applyNumberFormat="1" applyFont="1" applyAlignment="1" applyProtection="1">
      <alignment vertical="center"/>
      <protection hidden="1"/>
    </xf>
    <xf numFmtId="168" fontId="2" fillId="0" borderId="0" xfId="0" applyNumberFormat="1" applyFont="1" applyAlignment="1" applyProtection="1">
      <alignment vertical="center"/>
      <protection hidden="1"/>
    </xf>
    <xf numFmtId="4" fontId="9" fillId="0" borderId="5" xfId="2" applyNumberFormat="1" applyFont="1" applyFill="1" applyBorder="1" applyAlignment="1" applyProtection="1">
      <alignment horizontal="right" vertical="center"/>
      <protection locked="0"/>
    </xf>
    <xf numFmtId="0" fontId="1" fillId="0" borderId="0" xfId="0" applyFont="1" applyBorder="1" applyAlignment="1" applyProtection="1">
      <alignment horizontal="right" vertical="center"/>
      <protection locked="0"/>
    </xf>
    <xf numFmtId="0" fontId="1" fillId="0" borderId="15" xfId="0" applyFont="1" applyBorder="1" applyAlignment="1" applyProtection="1">
      <alignment horizontal="right" vertical="center"/>
      <protection locked="0"/>
    </xf>
    <xf numFmtId="0" fontId="1" fillId="0" borderId="0" xfId="0" applyFont="1" applyFill="1" applyBorder="1" applyAlignment="1" applyProtection="1">
      <alignment vertical="center"/>
      <protection locked="0"/>
    </xf>
    <xf numFmtId="49" fontId="10" fillId="10" borderId="61" xfId="0" applyNumberFormat="1" applyFont="1" applyFill="1" applyBorder="1" applyAlignment="1" applyProtection="1">
      <alignment vertical="center"/>
      <protection locked="0"/>
    </xf>
    <xf numFmtId="49" fontId="10" fillId="10" borderId="62" xfId="0" applyNumberFormat="1" applyFont="1" applyFill="1" applyBorder="1" applyAlignment="1" applyProtection="1">
      <alignment horizontal="left" vertical="center"/>
      <protection locked="0"/>
    </xf>
    <xf numFmtId="49" fontId="10" fillId="10" borderId="62" xfId="0" applyNumberFormat="1" applyFont="1" applyFill="1" applyBorder="1" applyAlignment="1" applyProtection="1">
      <alignment vertical="center"/>
      <protection locked="0"/>
    </xf>
    <xf numFmtId="0" fontId="10" fillId="10" borderId="62" xfId="0" applyFont="1" applyFill="1" applyBorder="1" applyAlignment="1" applyProtection="1">
      <alignment horizontal="center" vertical="center"/>
      <protection locked="0"/>
    </xf>
    <xf numFmtId="165" fontId="10" fillId="10" borderId="62" xfId="0" applyNumberFormat="1" applyFont="1" applyFill="1" applyBorder="1" applyAlignment="1" applyProtection="1">
      <alignment horizontal="right" vertical="center"/>
      <protection locked="0"/>
    </xf>
    <xf numFmtId="4" fontId="10" fillId="10" borderId="63" xfId="0" applyNumberFormat="1" applyFont="1" applyFill="1" applyBorder="1" applyAlignment="1" applyProtection="1">
      <alignment horizontal="right" vertical="center"/>
      <protection locked="0"/>
    </xf>
    <xf numFmtId="49" fontId="8" fillId="3" borderId="5" xfId="2" applyNumberFormat="1" applyFont="1" applyFill="1" applyBorder="1" applyAlignment="1" applyProtection="1">
      <alignment horizontal="left" vertical="center" wrapText="1"/>
      <protection locked="0"/>
    </xf>
    <xf numFmtId="49" fontId="7" fillId="3" borderId="1" xfId="2" applyNumberFormat="1" applyFont="1" applyFill="1" applyBorder="1" applyAlignment="1" applyProtection="1">
      <alignment horizontal="left" vertical="center" wrapText="1" shrinkToFit="1"/>
      <protection locked="0"/>
    </xf>
    <xf numFmtId="49" fontId="8" fillId="3" borderId="19" xfId="2" applyNumberFormat="1" applyFont="1" applyFill="1" applyBorder="1" applyAlignment="1" applyProtection="1">
      <alignment horizontal="left" vertical="center" wrapText="1" shrinkToFit="1"/>
      <protection locked="0"/>
    </xf>
    <xf numFmtId="49" fontId="55" fillId="0" borderId="13" xfId="0" applyNumberFormat="1" applyFont="1" applyFill="1" applyBorder="1" applyAlignment="1" applyProtection="1">
      <alignment vertical="top" wrapText="1"/>
      <protection locked="0"/>
    </xf>
    <xf numFmtId="14" fontId="56" fillId="0" borderId="52" xfId="0" applyNumberFormat="1" applyFont="1" applyFill="1" applyBorder="1" applyAlignment="1" applyProtection="1">
      <alignment vertical="center"/>
      <protection locked="0"/>
    </xf>
    <xf numFmtId="0" fontId="1" fillId="14" borderId="0" xfId="0" applyFont="1" applyFill="1" applyAlignment="1" applyProtection="1">
      <alignment vertical="center"/>
      <protection locked="0"/>
    </xf>
    <xf numFmtId="49" fontId="10" fillId="14" borderId="61" xfId="0" applyNumberFormat="1" applyFont="1" applyFill="1" applyBorder="1" applyAlignment="1" applyProtection="1">
      <alignment vertical="center"/>
      <protection locked="0"/>
    </xf>
    <xf numFmtId="49" fontId="10" fillId="14" borderId="62" xfId="0" applyNumberFormat="1" applyFont="1" applyFill="1" applyBorder="1" applyAlignment="1" applyProtection="1">
      <alignment horizontal="left" vertical="center"/>
      <protection locked="0"/>
    </xf>
    <xf numFmtId="49" fontId="10" fillId="14" borderId="62" xfId="0" applyNumberFormat="1" applyFont="1" applyFill="1" applyBorder="1" applyAlignment="1" applyProtection="1">
      <alignment vertical="center"/>
      <protection locked="0"/>
    </xf>
    <xf numFmtId="0" fontId="10" fillId="14" borderId="62" xfId="0" applyFont="1" applyFill="1" applyBorder="1" applyAlignment="1" applyProtection="1">
      <alignment horizontal="center" vertical="center"/>
      <protection locked="0"/>
    </xf>
    <xf numFmtId="165" fontId="10" fillId="14" borderId="62" xfId="0" applyNumberFormat="1" applyFont="1" applyFill="1" applyBorder="1" applyAlignment="1" applyProtection="1">
      <alignment horizontal="right" vertical="center"/>
      <protection locked="0"/>
    </xf>
    <xf numFmtId="4" fontId="10" fillId="14" borderId="63" xfId="0" applyNumberFormat="1" applyFont="1" applyFill="1" applyBorder="1" applyAlignment="1" applyProtection="1">
      <alignment horizontal="right" vertical="center"/>
      <protection locked="0"/>
    </xf>
    <xf numFmtId="0" fontId="10" fillId="14" borderId="62" xfId="0" applyNumberFormat="1" applyFont="1" applyFill="1" applyBorder="1" applyAlignment="1" applyProtection="1">
      <alignment horizontal="left" vertical="center"/>
      <protection locked="0"/>
    </xf>
    <xf numFmtId="0" fontId="1" fillId="0" borderId="36" xfId="0" applyFont="1" applyFill="1" applyBorder="1" applyAlignment="1" applyProtection="1">
      <alignment horizontal="center" vertical="center"/>
      <protection locked="0"/>
    </xf>
    <xf numFmtId="0" fontId="1" fillId="0" borderId="38" xfId="0" applyFont="1" applyFill="1" applyBorder="1" applyAlignment="1" applyProtection="1">
      <alignment horizontal="center" vertical="center"/>
      <protection locked="0"/>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4" fontId="10" fillId="0" borderId="8" xfId="0" applyNumberFormat="1" applyFont="1" applyFill="1" applyBorder="1" applyAlignment="1" applyProtection="1">
      <alignment horizontal="left" vertical="center"/>
      <protection hidden="1"/>
    </xf>
    <xf numFmtId="164" fontId="10" fillId="0" borderId="11" xfId="0" applyNumberFormat="1" applyFont="1" applyFill="1" applyBorder="1" applyAlignment="1" applyProtection="1">
      <alignment horizontal="left" vertical="center"/>
      <protection hidden="1"/>
    </xf>
    <xf numFmtId="164"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7" fillId="0" borderId="0" xfId="0" applyNumberFormat="1" applyFont="1" applyFill="1" applyBorder="1" applyAlignment="1" applyProtection="1">
      <alignment horizontal="left" vertical="center"/>
      <protection locked="0"/>
    </xf>
    <xf numFmtId="49" fontId="47" fillId="0" borderId="39" xfId="0" applyNumberFormat="1" applyFont="1" applyFill="1" applyBorder="1" applyAlignment="1" applyProtection="1">
      <alignment horizontal="left" vertical="center"/>
      <protection locked="0"/>
    </xf>
    <xf numFmtId="49" fontId="54" fillId="0" borderId="13" xfId="0" applyNumberFormat="1" applyFont="1" applyFill="1" applyBorder="1" applyAlignment="1" applyProtection="1">
      <alignment horizontal="left" vertical="top"/>
      <protection locked="0"/>
    </xf>
    <xf numFmtId="0" fontId="43" fillId="0" borderId="56" xfId="0" applyFont="1" applyFill="1" applyBorder="1" applyAlignment="1" applyProtection="1">
      <alignment horizontal="left" vertical="top" wrapText="1"/>
      <protection hidden="1"/>
    </xf>
    <xf numFmtId="0" fontId="43"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5">
    <cellStyle name="Normální" xfId="0" builtinId="0"/>
    <cellStyle name="Normální 2" xfId="1" xr:uid="{00000000-0005-0000-0000-000001000000}"/>
    <cellStyle name="Normální 3" xfId="2" xr:uid="{00000000-0005-0000-0000-000002000000}"/>
    <cellStyle name="normální_POL.XLS" xfId="4" xr:uid="{00000000-0005-0000-0000-000003000000}"/>
    <cellStyle name="normální_SOxxxxxx" xfId="3" xr:uid="{00000000-0005-0000-0000-000004000000}"/>
  </cellStyles>
  <dxfs count="39">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rgb="FFFF0000"/>
      </fon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FF8E5"/>
      <color rgb="FFDF572D"/>
      <color rgb="FFFF7C80"/>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S98"/>
  <sheetViews>
    <sheetView tabSelected="1" view="pageBreakPreview" zoomScale="85" zoomScaleNormal="85" zoomScaleSheetLayoutView="85" workbookViewId="0">
      <pane xSplit="3" ySplit="12" topLeftCell="D13" activePane="bottomRight" state="frozen"/>
      <selection pane="topRight" activeCell="D1" sqref="D1"/>
      <selection pane="bottomLeft" activeCell="A13" sqref="A13"/>
      <selection pane="bottomRight" activeCell="K13" sqref="K13"/>
    </sheetView>
  </sheetViews>
  <sheetFormatPr defaultColWidth="9.08984375" defaultRowHeight="10" x14ac:dyDescent="0.2"/>
  <cols>
    <col min="1" max="1" width="9.54296875" style="8" customWidth="1"/>
    <col min="2" max="2" width="8.54296875" style="8" customWidth="1"/>
    <col min="3" max="3" width="10.54296875" style="8" customWidth="1"/>
    <col min="4" max="4" width="10" style="8" customWidth="1"/>
    <col min="5" max="5" width="11.453125" style="8" customWidth="1"/>
    <col min="6" max="6" width="74.08984375" style="8" customWidth="1"/>
    <col min="7" max="7" width="9" style="9" customWidth="1"/>
    <col min="8" max="8" width="13" style="9" customWidth="1"/>
    <col min="9" max="9" width="10.90625" style="9" customWidth="1"/>
    <col min="10" max="10" width="10.08984375" style="9" customWidth="1"/>
    <col min="11" max="11" width="12.90625" style="9" customWidth="1"/>
    <col min="12" max="12" width="19" style="9" customWidth="1"/>
    <col min="13" max="13" width="11" style="8" customWidth="1"/>
    <col min="14" max="14" width="15" style="8" customWidth="1"/>
    <col min="15" max="15" width="21.54296875" style="8" customWidth="1"/>
    <col min="16" max="16" width="9.08984375" style="8"/>
    <col min="17" max="17" width="15.36328125" style="8" customWidth="1"/>
    <col min="18" max="16384" width="9.08984375" style="8"/>
  </cols>
  <sheetData>
    <row r="1" spans="1:19" s="13" customFormat="1" ht="30.75" customHeight="1" thickTop="1" thickBot="1" x14ac:dyDescent="0.4">
      <c r="A1" s="87" t="s">
        <v>90</v>
      </c>
      <c r="B1" s="140" t="s">
        <v>133</v>
      </c>
      <c r="C1" s="141"/>
      <c r="D1" s="74"/>
      <c r="E1" s="74"/>
      <c r="F1" s="76" t="s">
        <v>81</v>
      </c>
      <c r="G1" s="74"/>
      <c r="H1" s="75"/>
      <c r="I1" s="41"/>
      <c r="J1" s="42"/>
      <c r="K1" s="42"/>
      <c r="L1" s="43" t="str">
        <f>D3</f>
        <v>SO 162</v>
      </c>
      <c r="M1" s="91" t="s">
        <v>119</v>
      </c>
      <c r="N1" s="92">
        <v>20.399999999999999</v>
      </c>
      <c r="O1" s="93">
        <f>K2/N1</f>
        <v>0</v>
      </c>
      <c r="P1" s="94"/>
      <c r="Q1" s="95" t="s">
        <v>123</v>
      </c>
      <c r="R1" s="95"/>
    </row>
    <row r="2" spans="1:19" s="13" customFormat="1" ht="57" customHeight="1" thickTop="1" thickBot="1" x14ac:dyDescent="0.4">
      <c r="B2" s="164" t="s">
        <v>9</v>
      </c>
      <c r="C2" s="165"/>
      <c r="D2" s="45"/>
      <c r="E2" s="46"/>
      <c r="F2" s="88" t="s">
        <v>134</v>
      </c>
      <c r="G2" s="44"/>
      <c r="H2" s="73"/>
      <c r="I2" s="166" t="s">
        <v>24</v>
      </c>
      <c r="J2" s="167"/>
      <c r="K2" s="142">
        <f>SUMIFS(L:L,B:B,"SOUČET")</f>
        <v>0</v>
      </c>
      <c r="L2" s="143"/>
      <c r="M2" s="96" t="s">
        <v>120</v>
      </c>
      <c r="N2" s="97" t="s">
        <v>121</v>
      </c>
      <c r="O2" s="98" t="s">
        <v>122</v>
      </c>
      <c r="Q2" s="99">
        <f>SUMIFS(L:L,A:A,"P")</f>
        <v>0</v>
      </c>
      <c r="R2" s="99"/>
      <c r="S2" s="94"/>
    </row>
    <row r="3" spans="1:19" s="13" customFormat="1" ht="42.75" customHeight="1" thickTop="1" thickBot="1" x14ac:dyDescent="0.4">
      <c r="B3" s="28" t="s">
        <v>30</v>
      </c>
      <c r="C3" s="29"/>
      <c r="D3" s="139" t="s">
        <v>210</v>
      </c>
      <c r="E3" s="139"/>
      <c r="F3" s="114" t="s">
        <v>183</v>
      </c>
      <c r="G3" s="47"/>
      <c r="H3" s="48"/>
      <c r="I3" s="56"/>
      <c r="J3" s="55"/>
      <c r="K3" s="126"/>
      <c r="L3" s="127"/>
      <c r="Q3" s="100">
        <f>$K$2-Q2</f>
        <v>0</v>
      </c>
      <c r="R3" s="100"/>
      <c r="S3" s="94" t="s">
        <v>125</v>
      </c>
    </row>
    <row r="4" spans="1:19" s="13" customFormat="1" ht="18" customHeight="1" thickTop="1" x14ac:dyDescent="0.35">
      <c r="B4" s="148" t="s">
        <v>18</v>
      </c>
      <c r="C4" s="149"/>
      <c r="D4" s="129"/>
      <c r="E4" s="67" t="s">
        <v>43</v>
      </c>
      <c r="F4" s="4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Potrubní vedení</v>
      </c>
      <c r="G4" s="38"/>
      <c r="H4" s="39"/>
      <c r="I4" s="161" t="s">
        <v>26</v>
      </c>
      <c r="J4" s="162"/>
      <c r="K4" s="65"/>
      <c r="L4" s="66"/>
      <c r="Q4" s="13" t="s">
        <v>126</v>
      </c>
    </row>
    <row r="5" spans="1:19" s="13" customFormat="1" ht="18" customHeight="1" x14ac:dyDescent="0.35">
      <c r="B5" s="11" t="s">
        <v>25</v>
      </c>
      <c r="C5" s="10"/>
      <c r="D5" s="10"/>
      <c r="E5" s="67" t="s">
        <v>99</v>
      </c>
      <c r="F5" s="150" t="str">
        <f>IF((E5="Stádium 2"),"  Dokumentace pro územní řízení - DUR",(IF((E5="Stádium 3"),"  Projektová dokumentace (DOS/DSP)","")))</f>
        <v xml:space="preserve">  Projektová dokumentace (DOS/DSP)</v>
      </c>
      <c r="G5" s="150"/>
      <c r="H5" s="151"/>
      <c r="I5" s="128" t="s">
        <v>100</v>
      </c>
      <c r="J5" s="129"/>
      <c r="K5" s="64" t="s">
        <v>136</v>
      </c>
      <c r="L5" s="49"/>
    </row>
    <row r="6" spans="1:19" s="13" customFormat="1" ht="18" customHeight="1" x14ac:dyDescent="0.3">
      <c r="B6" s="11" t="s">
        <v>17</v>
      </c>
      <c r="C6" s="10"/>
      <c r="D6" s="10"/>
      <c r="E6" s="64" t="s">
        <v>97</v>
      </c>
      <c r="F6" s="130"/>
      <c r="G6" s="130"/>
      <c r="H6" s="131"/>
      <c r="I6" s="128" t="s">
        <v>20</v>
      </c>
      <c r="J6" s="129"/>
      <c r="K6" s="64" t="s">
        <v>135</v>
      </c>
      <c r="L6" s="49"/>
      <c r="O6" s="53"/>
    </row>
    <row r="7" spans="1:19" s="13" customFormat="1" ht="18" customHeight="1" x14ac:dyDescent="0.25">
      <c r="B7" s="152" t="s">
        <v>21</v>
      </c>
      <c r="C7" s="153"/>
      <c r="D7" s="153"/>
      <c r="E7" s="68">
        <v>43586</v>
      </c>
      <c r="F7" s="132" t="s">
        <v>16</v>
      </c>
      <c r="G7" s="133"/>
      <c r="H7" s="134"/>
      <c r="I7" s="160" t="s">
        <v>23</v>
      </c>
      <c r="J7" s="149"/>
      <c r="K7" s="63">
        <v>2018</v>
      </c>
      <c r="L7" s="50"/>
      <c r="O7" s="54"/>
    </row>
    <row r="8" spans="1:19" s="13" customFormat="1" ht="19.5" customHeight="1" thickBot="1" x14ac:dyDescent="0.4">
      <c r="B8" s="135" t="s">
        <v>22</v>
      </c>
      <c r="C8" s="136"/>
      <c r="D8" s="136"/>
      <c r="E8" s="69">
        <v>44180</v>
      </c>
      <c r="F8" s="58" t="s">
        <v>98</v>
      </c>
      <c r="G8" s="137" t="s">
        <v>137</v>
      </c>
      <c r="H8" s="138"/>
      <c r="I8" s="163" t="s">
        <v>15</v>
      </c>
      <c r="J8" s="153"/>
      <c r="K8" s="115">
        <v>43490</v>
      </c>
      <c r="L8" s="51"/>
    </row>
    <row r="9" spans="1:19" s="13" customFormat="1" ht="9.75" customHeight="1" x14ac:dyDescent="0.35">
      <c r="B9" s="158" t="str">
        <f>F2</f>
        <v>Modernizace TNS Týniště nad Orlicí (Voklik)</v>
      </c>
      <c r="C9" s="159"/>
      <c r="D9" s="159"/>
      <c r="E9" s="159"/>
      <c r="F9" s="159"/>
      <c r="G9" s="159"/>
      <c r="H9" s="159"/>
      <c r="I9" s="159"/>
      <c r="J9" s="159"/>
      <c r="K9" s="19" t="str">
        <f>$I$5</f>
        <v>ISPROFOND:</v>
      </c>
      <c r="L9" s="52" t="str">
        <f>K5</f>
        <v>5523720005</v>
      </c>
    </row>
    <row r="10" spans="1:19" s="13" customFormat="1" ht="15" customHeight="1" x14ac:dyDescent="0.35">
      <c r="B10" s="154" t="s">
        <v>10</v>
      </c>
      <c r="C10" s="146" t="s">
        <v>0</v>
      </c>
      <c r="D10" s="146" t="s">
        <v>1</v>
      </c>
      <c r="E10" s="146" t="s">
        <v>11</v>
      </c>
      <c r="F10" s="156" t="s">
        <v>27</v>
      </c>
      <c r="G10" s="156" t="s">
        <v>2</v>
      </c>
      <c r="H10" s="156" t="s">
        <v>3</v>
      </c>
      <c r="I10" s="146" t="s">
        <v>12</v>
      </c>
      <c r="J10" s="146" t="s">
        <v>13</v>
      </c>
      <c r="K10" s="144" t="s">
        <v>89</v>
      </c>
      <c r="L10" s="145"/>
    </row>
    <row r="11" spans="1:19" s="13" customFormat="1" ht="15" customHeight="1" x14ac:dyDescent="0.35">
      <c r="B11" s="154"/>
      <c r="C11" s="146"/>
      <c r="D11" s="146"/>
      <c r="E11" s="146"/>
      <c r="F11" s="156"/>
      <c r="G11" s="156"/>
      <c r="H11" s="156"/>
      <c r="I11" s="146"/>
      <c r="J11" s="146"/>
      <c r="K11" s="144"/>
      <c r="L11" s="145"/>
    </row>
    <row r="12" spans="1:19" s="13" customFormat="1" ht="12.75" customHeight="1" thickBot="1" x14ac:dyDescent="0.4">
      <c r="B12" s="155"/>
      <c r="C12" s="147"/>
      <c r="D12" s="147"/>
      <c r="E12" s="147"/>
      <c r="F12" s="157"/>
      <c r="G12" s="157"/>
      <c r="H12" s="157"/>
      <c r="I12" s="147"/>
      <c r="J12" s="147"/>
      <c r="K12" s="20" t="s">
        <v>14</v>
      </c>
      <c r="L12" s="21" t="s">
        <v>4</v>
      </c>
    </row>
    <row r="13" spans="1:19" s="1" customFormat="1" ht="13.5" thickBot="1" x14ac:dyDescent="0.4">
      <c r="A13" s="71" t="s">
        <v>29</v>
      </c>
      <c r="B13" s="105" t="s">
        <v>19</v>
      </c>
      <c r="C13" s="106" t="s">
        <v>138</v>
      </c>
      <c r="D13" s="107"/>
      <c r="E13" s="107"/>
      <c r="F13" s="106" t="s">
        <v>139</v>
      </c>
      <c r="G13" s="108"/>
      <c r="H13" s="108"/>
      <c r="I13" s="108"/>
      <c r="J13" s="109"/>
      <c r="K13" s="108"/>
      <c r="L13" s="110"/>
    </row>
    <row r="14" spans="1:19" s="104" customFormat="1" ht="20.5" thickBot="1" x14ac:dyDescent="0.4">
      <c r="A14" s="72" t="s">
        <v>6</v>
      </c>
      <c r="B14" s="78">
        <f>1+MAX($B$13:B13)</f>
        <v>1</v>
      </c>
      <c r="C14" s="59" t="s">
        <v>142</v>
      </c>
      <c r="D14" s="79"/>
      <c r="E14" s="59" t="s">
        <v>140</v>
      </c>
      <c r="F14" s="111" t="s">
        <v>141</v>
      </c>
      <c r="G14" s="59" t="s">
        <v>143</v>
      </c>
      <c r="H14" s="60">
        <v>380.18099999999998</v>
      </c>
      <c r="I14" s="83"/>
      <c r="J14" s="61" t="str">
        <f>IF(ISNUMBER(I14),ROUND(H14*I14,3),"")</f>
        <v/>
      </c>
      <c r="K14" s="101"/>
      <c r="L14" s="77">
        <f>ROUND(H14*K14,2)</f>
        <v>0</v>
      </c>
    </row>
    <row r="15" spans="1:19" s="104" customFormat="1" x14ac:dyDescent="0.35">
      <c r="A15" s="72" t="s">
        <v>5</v>
      </c>
      <c r="B15" s="15"/>
      <c r="C15" s="12"/>
      <c r="D15" s="12"/>
      <c r="E15" s="12"/>
      <c r="F15" s="81"/>
      <c r="G15" s="6"/>
      <c r="H15" s="6"/>
      <c r="I15" s="6"/>
      <c r="J15" s="6"/>
      <c r="K15" s="102"/>
      <c r="L15" s="16"/>
    </row>
    <row r="16" spans="1:19" s="104" customFormat="1" x14ac:dyDescent="0.35">
      <c r="A16" s="72" t="s">
        <v>7</v>
      </c>
      <c r="B16" s="15"/>
      <c r="C16" s="12"/>
      <c r="D16" s="12"/>
      <c r="E16" s="12"/>
      <c r="F16" s="112" t="s">
        <v>209</v>
      </c>
      <c r="G16" s="6"/>
      <c r="H16" s="6"/>
      <c r="I16" s="6"/>
      <c r="J16" s="6"/>
      <c r="K16" s="102"/>
      <c r="L16" s="16"/>
    </row>
    <row r="17" spans="1:12" s="104" customFormat="1" ht="10.5" thickBot="1" x14ac:dyDescent="0.4">
      <c r="A17" s="72" t="s">
        <v>8</v>
      </c>
      <c r="B17" s="17"/>
      <c r="C17" s="14"/>
      <c r="D17" s="14"/>
      <c r="E17" s="14"/>
      <c r="F17" s="113" t="s">
        <v>130</v>
      </c>
      <c r="G17" s="7"/>
      <c r="H17" s="7"/>
      <c r="I17" s="7"/>
      <c r="J17" s="7"/>
      <c r="K17" s="103"/>
      <c r="L17" s="18"/>
    </row>
    <row r="18" spans="1:12" ht="13.5" thickBot="1" x14ac:dyDescent="0.25">
      <c r="A18" s="116" t="s">
        <v>82</v>
      </c>
      <c r="B18" s="117" t="s">
        <v>144</v>
      </c>
      <c r="C18" s="123" t="str">
        <f xml:space="preserve"> CONCATENATE("za Díl ",C13)</f>
        <v>za Díl 015</v>
      </c>
      <c r="D18" s="119"/>
      <c r="E18" s="119"/>
      <c r="F18" s="118" t="s">
        <v>139</v>
      </c>
      <c r="G18" s="120"/>
      <c r="H18" s="120"/>
      <c r="I18" s="120"/>
      <c r="J18" s="121"/>
      <c r="K18" s="120"/>
      <c r="L18" s="122">
        <f>SUM(L14:L17)</f>
        <v>0</v>
      </c>
    </row>
    <row r="19" spans="1:12" ht="13.5" thickBot="1" x14ac:dyDescent="0.25">
      <c r="A19" s="71" t="s">
        <v>29</v>
      </c>
      <c r="B19" s="105" t="s">
        <v>19</v>
      </c>
      <c r="C19" s="106" t="s">
        <v>145</v>
      </c>
      <c r="D19" s="107"/>
      <c r="E19" s="107"/>
      <c r="F19" s="106" t="s">
        <v>146</v>
      </c>
      <c r="G19" s="108"/>
      <c r="H19" s="108"/>
      <c r="I19" s="108"/>
      <c r="J19" s="109"/>
      <c r="K19" s="108"/>
      <c r="L19" s="110"/>
    </row>
    <row r="20" spans="1:12" ht="11" thickBot="1" x14ac:dyDescent="0.25">
      <c r="A20" s="72" t="s">
        <v>6</v>
      </c>
      <c r="B20" s="78">
        <f>1+MAX($B$13:B19)</f>
        <v>2</v>
      </c>
      <c r="C20" s="59" t="s">
        <v>170</v>
      </c>
      <c r="D20" s="79"/>
      <c r="E20" s="59" t="s">
        <v>140</v>
      </c>
      <c r="F20" s="80" t="s">
        <v>171</v>
      </c>
      <c r="G20" s="59" t="s">
        <v>147</v>
      </c>
      <c r="H20" s="60">
        <v>18.899999999999999</v>
      </c>
      <c r="I20" s="83"/>
      <c r="J20" s="60" t="str">
        <f>IF(ISNUMBER(I20),ROUND(H20*I20,3),"")</f>
        <v/>
      </c>
      <c r="K20" s="62"/>
      <c r="L20" s="77">
        <f>ROUND(H20*K20,2)</f>
        <v>0</v>
      </c>
    </row>
    <row r="21" spans="1:12" x14ac:dyDescent="0.2">
      <c r="A21" s="72" t="s">
        <v>5</v>
      </c>
      <c r="B21" s="15"/>
      <c r="C21" s="12"/>
      <c r="D21" s="12"/>
      <c r="E21" s="12"/>
      <c r="F21" s="81"/>
      <c r="G21" s="6"/>
      <c r="H21" s="6"/>
      <c r="I21" s="6"/>
      <c r="J21" s="6"/>
      <c r="K21" s="6"/>
      <c r="L21" s="124"/>
    </row>
    <row r="22" spans="1:12" x14ac:dyDescent="0.2">
      <c r="A22" s="72" t="s">
        <v>7</v>
      </c>
      <c r="B22" s="15"/>
      <c r="C22" s="12"/>
      <c r="D22" s="12"/>
      <c r="E22" s="12"/>
      <c r="F22" s="82" t="s">
        <v>184</v>
      </c>
      <c r="G22" s="6"/>
      <c r="H22" s="6"/>
      <c r="I22" s="6"/>
      <c r="J22" s="6"/>
      <c r="K22" s="6"/>
      <c r="L22" s="124"/>
    </row>
    <row r="23" spans="1:12" ht="10.5" thickBot="1" x14ac:dyDescent="0.25">
      <c r="A23" s="72" t="s">
        <v>8</v>
      </c>
      <c r="B23" s="17"/>
      <c r="C23" s="14"/>
      <c r="D23" s="14"/>
      <c r="E23" s="14"/>
      <c r="F23" s="113" t="s">
        <v>130</v>
      </c>
      <c r="G23" s="7"/>
      <c r="H23" s="7"/>
      <c r="I23" s="7"/>
      <c r="J23" s="7"/>
      <c r="K23" s="7"/>
      <c r="L23" s="125"/>
    </row>
    <row r="24" spans="1:12" ht="11" thickBot="1" x14ac:dyDescent="0.25">
      <c r="A24" s="72" t="s">
        <v>6</v>
      </c>
      <c r="B24" s="78">
        <f>1+MAX($B$13:B23)</f>
        <v>3</v>
      </c>
      <c r="C24" s="59" t="s">
        <v>172</v>
      </c>
      <c r="D24" s="79"/>
      <c r="E24" s="59" t="s">
        <v>140</v>
      </c>
      <c r="F24" s="80" t="s">
        <v>153</v>
      </c>
      <c r="G24" s="59" t="s">
        <v>147</v>
      </c>
      <c r="H24" s="60">
        <v>132.30000000000001</v>
      </c>
      <c r="I24" s="83"/>
      <c r="J24" s="60" t="str">
        <f>IF(ISNUMBER(I24),ROUND(H24*I24,3),"")</f>
        <v/>
      </c>
      <c r="K24" s="62"/>
      <c r="L24" s="77">
        <f>ROUND(H24*K24,2)</f>
        <v>0</v>
      </c>
    </row>
    <row r="25" spans="1:12" x14ac:dyDescent="0.2">
      <c r="A25" s="72" t="s">
        <v>5</v>
      </c>
      <c r="B25" s="15"/>
      <c r="C25" s="12"/>
      <c r="D25" s="12"/>
      <c r="E25" s="12"/>
      <c r="F25" s="81"/>
      <c r="G25" s="6"/>
      <c r="H25" s="6"/>
      <c r="I25" s="6"/>
      <c r="J25" s="6"/>
      <c r="K25" s="6"/>
      <c r="L25" s="124"/>
    </row>
    <row r="26" spans="1:12" x14ac:dyDescent="0.2">
      <c r="A26" s="72" t="s">
        <v>7</v>
      </c>
      <c r="B26" s="15"/>
      <c r="C26" s="12"/>
      <c r="D26" s="12"/>
      <c r="E26" s="12"/>
      <c r="F26" s="82" t="s">
        <v>185</v>
      </c>
      <c r="G26" s="6"/>
      <c r="H26" s="6"/>
      <c r="I26" s="6"/>
      <c r="J26" s="6"/>
      <c r="K26" s="6"/>
      <c r="L26" s="124"/>
    </row>
    <row r="27" spans="1:12" ht="10.5" thickBot="1" x14ac:dyDescent="0.25">
      <c r="A27" s="72" t="s">
        <v>8</v>
      </c>
      <c r="B27" s="17"/>
      <c r="C27" s="14"/>
      <c r="D27" s="14"/>
      <c r="E27" s="14"/>
      <c r="F27" s="113" t="s">
        <v>130</v>
      </c>
      <c r="G27" s="7"/>
      <c r="H27" s="7"/>
      <c r="I27" s="7"/>
      <c r="J27" s="7"/>
      <c r="K27" s="7"/>
      <c r="L27" s="125"/>
    </row>
    <row r="28" spans="1:12" ht="11" thickBot="1" x14ac:dyDescent="0.25">
      <c r="A28" s="72" t="s">
        <v>6</v>
      </c>
      <c r="B28" s="78">
        <f>1+MAX($B$13:B27)</f>
        <v>4</v>
      </c>
      <c r="C28" s="59" t="s">
        <v>150</v>
      </c>
      <c r="D28" s="79"/>
      <c r="E28" s="59" t="s">
        <v>140</v>
      </c>
      <c r="F28" s="80" t="s">
        <v>148</v>
      </c>
      <c r="G28" s="59" t="s">
        <v>147</v>
      </c>
      <c r="H28" s="60">
        <v>63.036000000000001</v>
      </c>
      <c r="I28" s="83"/>
      <c r="J28" s="60" t="str">
        <f>IF(ISNUMBER(I28),ROUND(H28*I28,3),"")</f>
        <v/>
      </c>
      <c r="K28" s="62"/>
      <c r="L28" s="77">
        <f>ROUND(H28*K28,2)</f>
        <v>0</v>
      </c>
    </row>
    <row r="29" spans="1:12" x14ac:dyDescent="0.2">
      <c r="A29" s="72" t="s">
        <v>5</v>
      </c>
      <c r="B29" s="15"/>
      <c r="C29" s="12"/>
      <c r="D29" s="12"/>
      <c r="E29" s="12"/>
      <c r="F29" s="81"/>
      <c r="G29" s="6"/>
      <c r="H29" s="6"/>
      <c r="I29" s="6"/>
      <c r="J29" s="6"/>
      <c r="K29" s="6"/>
      <c r="L29" s="16"/>
    </row>
    <row r="30" spans="1:12" x14ac:dyDescent="0.2">
      <c r="A30" s="72" t="s">
        <v>7</v>
      </c>
      <c r="B30" s="15"/>
      <c r="C30" s="12"/>
      <c r="D30" s="12"/>
      <c r="E30" s="12"/>
      <c r="F30" s="82" t="s">
        <v>207</v>
      </c>
      <c r="G30" s="6"/>
      <c r="H30" s="6"/>
      <c r="I30" s="6"/>
      <c r="J30" s="6"/>
      <c r="K30" s="6"/>
      <c r="L30" s="16"/>
    </row>
    <row r="31" spans="1:12" ht="10.5" thickBot="1" x14ac:dyDescent="0.25">
      <c r="A31" s="72" t="s">
        <v>8</v>
      </c>
      <c r="B31" s="17"/>
      <c r="C31" s="14"/>
      <c r="D31" s="14"/>
      <c r="E31" s="14"/>
      <c r="F31" s="113" t="s">
        <v>130</v>
      </c>
      <c r="G31" s="7"/>
      <c r="H31" s="7"/>
      <c r="I31" s="7"/>
      <c r="J31" s="7"/>
      <c r="K31" s="7"/>
      <c r="L31" s="18"/>
    </row>
    <row r="32" spans="1:12" ht="11" thickBot="1" x14ac:dyDescent="0.25">
      <c r="A32" s="72" t="s">
        <v>6</v>
      </c>
      <c r="B32" s="78">
        <f>1+MAX($B$13:B31)</f>
        <v>5</v>
      </c>
      <c r="C32" s="59" t="s">
        <v>149</v>
      </c>
      <c r="D32" s="79"/>
      <c r="E32" s="59" t="s">
        <v>140</v>
      </c>
      <c r="F32" s="80" t="s">
        <v>151</v>
      </c>
      <c r="G32" s="59" t="s">
        <v>147</v>
      </c>
      <c r="H32" s="60">
        <v>200.095</v>
      </c>
      <c r="I32" s="83"/>
      <c r="J32" s="60"/>
      <c r="K32" s="62"/>
      <c r="L32" s="77">
        <f>ROUND(H32*K32,2)</f>
        <v>0</v>
      </c>
    </row>
    <row r="33" spans="1:12" x14ac:dyDescent="0.2">
      <c r="A33" s="72" t="s">
        <v>5</v>
      </c>
      <c r="B33" s="15"/>
      <c r="C33" s="12"/>
      <c r="D33" s="12"/>
      <c r="E33" s="12"/>
      <c r="F33" s="81"/>
      <c r="G33" s="6"/>
      <c r="H33" s="6"/>
      <c r="I33" s="6"/>
      <c r="J33" s="6"/>
      <c r="K33" s="6"/>
      <c r="L33" s="16"/>
    </row>
    <row r="34" spans="1:12" x14ac:dyDescent="0.2">
      <c r="A34" s="72" t="s">
        <v>7</v>
      </c>
      <c r="B34" s="15"/>
      <c r="C34" s="12"/>
      <c r="D34" s="12"/>
      <c r="E34" s="12"/>
      <c r="F34" s="82" t="s">
        <v>201</v>
      </c>
      <c r="G34" s="6"/>
      <c r="H34" s="6"/>
      <c r="I34" s="6"/>
      <c r="J34" s="6"/>
      <c r="K34" s="6"/>
      <c r="L34" s="16"/>
    </row>
    <row r="35" spans="1:12" ht="10.5" thickBot="1" x14ac:dyDescent="0.25">
      <c r="A35" s="72" t="s">
        <v>8</v>
      </c>
      <c r="B35" s="17"/>
      <c r="C35" s="14"/>
      <c r="D35" s="14"/>
      <c r="E35" s="14"/>
      <c r="F35" s="113" t="s">
        <v>130</v>
      </c>
      <c r="G35" s="7"/>
      <c r="H35" s="7"/>
      <c r="I35" s="7"/>
      <c r="J35" s="7"/>
      <c r="K35" s="7"/>
      <c r="L35" s="18"/>
    </row>
    <row r="36" spans="1:12" ht="11" thickBot="1" x14ac:dyDescent="0.25">
      <c r="A36" s="72" t="s">
        <v>6</v>
      </c>
      <c r="B36" s="78">
        <f>1+MAX($B$13:B35)</f>
        <v>6</v>
      </c>
      <c r="C36" s="59" t="s">
        <v>152</v>
      </c>
      <c r="D36" s="79"/>
      <c r="E36" s="59" t="s">
        <v>140</v>
      </c>
      <c r="F36" s="80" t="s">
        <v>153</v>
      </c>
      <c r="G36" s="59" t="s">
        <v>147</v>
      </c>
      <c r="H36" s="60">
        <v>1400.665</v>
      </c>
      <c r="I36" s="83"/>
      <c r="J36" s="60" t="str">
        <f>IF(ISNUMBER(I36),ROUND(H36*I36,3),"")</f>
        <v/>
      </c>
      <c r="K36" s="62"/>
      <c r="L36" s="77">
        <f>ROUND(H36*K36,2)</f>
        <v>0</v>
      </c>
    </row>
    <row r="37" spans="1:12" x14ac:dyDescent="0.2">
      <c r="A37" s="72" t="s">
        <v>5</v>
      </c>
      <c r="B37" s="15"/>
      <c r="C37" s="12"/>
      <c r="D37" s="12"/>
      <c r="E37" s="12"/>
      <c r="F37" s="81"/>
      <c r="G37" s="6"/>
      <c r="H37" s="6"/>
      <c r="I37" s="6"/>
      <c r="J37" s="6"/>
      <c r="K37" s="6"/>
      <c r="L37" s="16"/>
    </row>
    <row r="38" spans="1:12" x14ac:dyDescent="0.2">
      <c r="A38" s="72" t="s">
        <v>7</v>
      </c>
      <c r="B38" s="15"/>
      <c r="C38" s="12"/>
      <c r="D38" s="12"/>
      <c r="E38" s="12"/>
      <c r="F38" s="82" t="s">
        <v>202</v>
      </c>
      <c r="G38" s="6"/>
      <c r="H38" s="6"/>
      <c r="I38" s="6"/>
      <c r="J38" s="6"/>
      <c r="K38" s="6"/>
      <c r="L38" s="16"/>
    </row>
    <row r="39" spans="1:12" ht="10.5" thickBot="1" x14ac:dyDescent="0.25">
      <c r="A39" s="72" t="s">
        <v>8</v>
      </c>
      <c r="B39" s="17"/>
      <c r="C39" s="14"/>
      <c r="D39" s="14"/>
      <c r="E39" s="14"/>
      <c r="F39" s="113" t="s">
        <v>130</v>
      </c>
      <c r="G39" s="7"/>
      <c r="H39" s="7"/>
      <c r="I39" s="7"/>
      <c r="J39" s="7"/>
      <c r="K39" s="7"/>
      <c r="L39" s="18"/>
    </row>
    <row r="40" spans="1:12" ht="11" thickBot="1" x14ac:dyDescent="0.25">
      <c r="A40" s="72" t="s">
        <v>6</v>
      </c>
      <c r="B40" s="78">
        <f>1+MAX($B$13:B39)</f>
        <v>7</v>
      </c>
      <c r="C40" s="59" t="s">
        <v>154</v>
      </c>
      <c r="D40" s="79"/>
      <c r="E40" s="59" t="s">
        <v>140</v>
      </c>
      <c r="F40" s="80" t="s">
        <v>155</v>
      </c>
      <c r="G40" s="59" t="s">
        <v>147</v>
      </c>
      <c r="H40" s="60">
        <v>200.095</v>
      </c>
      <c r="I40" s="83"/>
      <c r="J40" s="60" t="str">
        <f>IF(ISNUMBER(I40),ROUND(H40*I40,3),"")</f>
        <v/>
      </c>
      <c r="K40" s="62"/>
      <c r="L40" s="77">
        <f>ROUND(H40*K40,2)</f>
        <v>0</v>
      </c>
    </row>
    <row r="41" spans="1:12" x14ac:dyDescent="0.2">
      <c r="A41" s="72" t="s">
        <v>5</v>
      </c>
      <c r="B41" s="15"/>
      <c r="C41" s="12"/>
      <c r="D41" s="12"/>
      <c r="E41" s="12"/>
      <c r="F41" s="81"/>
      <c r="G41" s="6"/>
      <c r="H41" s="6"/>
      <c r="I41" s="6"/>
      <c r="J41" s="6"/>
      <c r="K41" s="6"/>
      <c r="L41" s="16"/>
    </row>
    <row r="42" spans="1:12" x14ac:dyDescent="0.2">
      <c r="A42" s="72" t="s">
        <v>7</v>
      </c>
      <c r="B42" s="15"/>
      <c r="C42" s="12"/>
      <c r="D42" s="12"/>
      <c r="E42" s="12"/>
      <c r="F42" s="82" t="s">
        <v>201</v>
      </c>
      <c r="G42" s="6"/>
      <c r="H42" s="6"/>
      <c r="I42" s="6"/>
      <c r="J42" s="6"/>
      <c r="K42" s="6"/>
      <c r="L42" s="16"/>
    </row>
    <row r="43" spans="1:12" ht="10.5" thickBot="1" x14ac:dyDescent="0.25">
      <c r="A43" s="72" t="s">
        <v>8</v>
      </c>
      <c r="B43" s="17"/>
      <c r="C43" s="14"/>
      <c r="D43" s="14"/>
      <c r="E43" s="14"/>
      <c r="F43" s="113" t="s">
        <v>130</v>
      </c>
      <c r="G43" s="7"/>
      <c r="H43" s="7"/>
      <c r="I43" s="7"/>
      <c r="J43" s="7"/>
      <c r="K43" s="7"/>
      <c r="L43" s="18"/>
    </row>
    <row r="44" spans="1:12" ht="11" thickBot="1" x14ac:dyDescent="0.25">
      <c r="A44" s="72" t="s">
        <v>6</v>
      </c>
      <c r="B44" s="78">
        <f>1+MAX($B$13:B43)</f>
        <v>8</v>
      </c>
      <c r="C44" s="59" t="s">
        <v>156</v>
      </c>
      <c r="D44" s="79"/>
      <c r="E44" s="59" t="s">
        <v>140</v>
      </c>
      <c r="F44" s="80" t="s">
        <v>157</v>
      </c>
      <c r="G44" s="59" t="s">
        <v>147</v>
      </c>
      <c r="H44" s="60">
        <v>63.036000000000001</v>
      </c>
      <c r="I44" s="83"/>
      <c r="J44" s="60" t="str">
        <f>IF(ISNUMBER(I44),ROUND(H44*I44,3),"")</f>
        <v/>
      </c>
      <c r="K44" s="62"/>
      <c r="L44" s="77">
        <f>ROUND(H44*K44,2)</f>
        <v>0</v>
      </c>
    </row>
    <row r="45" spans="1:12" x14ac:dyDescent="0.2">
      <c r="A45" s="72" t="s">
        <v>5</v>
      </c>
      <c r="B45" s="15"/>
      <c r="C45" s="12"/>
      <c r="D45" s="12"/>
      <c r="E45" s="12"/>
      <c r="F45" s="81"/>
      <c r="G45" s="6"/>
      <c r="H45" s="6"/>
      <c r="I45" s="6"/>
      <c r="J45" s="6"/>
      <c r="K45" s="6"/>
      <c r="L45" s="124"/>
    </row>
    <row r="46" spans="1:12" x14ac:dyDescent="0.2">
      <c r="A46" s="72" t="s">
        <v>7</v>
      </c>
      <c r="B46" s="15"/>
      <c r="C46" s="12"/>
      <c r="D46" s="12"/>
      <c r="E46" s="12"/>
      <c r="F46" s="82" t="s">
        <v>207</v>
      </c>
      <c r="G46" s="6"/>
      <c r="H46" s="6"/>
      <c r="I46" s="6"/>
      <c r="J46" s="6"/>
      <c r="K46" s="6"/>
      <c r="L46" s="124"/>
    </row>
    <row r="47" spans="1:12" ht="10.5" thickBot="1" x14ac:dyDescent="0.25">
      <c r="A47" s="72" t="s">
        <v>8</v>
      </c>
      <c r="B47" s="17"/>
      <c r="C47" s="14"/>
      <c r="D47" s="14"/>
      <c r="E47" s="14"/>
      <c r="F47" s="113" t="s">
        <v>130</v>
      </c>
      <c r="G47" s="7"/>
      <c r="H47" s="7"/>
      <c r="I47" s="7"/>
      <c r="J47" s="7"/>
      <c r="K47" s="7"/>
      <c r="L47" s="125"/>
    </row>
    <row r="48" spans="1:12" ht="11" thickBot="1" x14ac:dyDescent="0.25">
      <c r="A48" s="72" t="s">
        <v>6</v>
      </c>
      <c r="B48" s="78">
        <f>1+MAX($B$13:B47)</f>
        <v>9</v>
      </c>
      <c r="C48" s="59" t="s">
        <v>158</v>
      </c>
      <c r="D48" s="79"/>
      <c r="E48" s="59" t="s">
        <v>140</v>
      </c>
      <c r="F48" s="80" t="s">
        <v>159</v>
      </c>
      <c r="G48" s="59" t="s">
        <v>147</v>
      </c>
      <c r="H48" s="60">
        <v>64.349999999999994</v>
      </c>
      <c r="I48" s="83"/>
      <c r="J48" s="60" t="str">
        <f>IF(ISNUMBER(I48),ROUND(H48*I48,3),"")</f>
        <v/>
      </c>
      <c r="K48" s="62"/>
      <c r="L48" s="77">
        <f>ROUND(H48*K48,2)</f>
        <v>0</v>
      </c>
    </row>
    <row r="49" spans="1:12" x14ac:dyDescent="0.2">
      <c r="A49" s="72" t="s">
        <v>5</v>
      </c>
      <c r="B49" s="15"/>
      <c r="C49" s="12"/>
      <c r="D49" s="12"/>
      <c r="E49" s="12"/>
      <c r="F49" s="81"/>
      <c r="G49" s="6"/>
      <c r="H49" s="6"/>
      <c r="I49" s="6"/>
      <c r="J49" s="6"/>
      <c r="K49" s="6"/>
      <c r="L49" s="124"/>
    </row>
    <row r="50" spans="1:12" x14ac:dyDescent="0.2">
      <c r="A50" s="72" t="s">
        <v>7</v>
      </c>
      <c r="B50" s="15"/>
      <c r="C50" s="12"/>
      <c r="D50" s="12"/>
      <c r="E50" s="12"/>
      <c r="F50" s="82" t="s">
        <v>208</v>
      </c>
      <c r="G50" s="6"/>
      <c r="H50" s="6"/>
      <c r="I50" s="6"/>
      <c r="J50" s="6"/>
      <c r="K50" s="6"/>
      <c r="L50" s="124"/>
    </row>
    <row r="51" spans="1:12" ht="10.5" thickBot="1" x14ac:dyDescent="0.25">
      <c r="A51" s="72" t="s">
        <v>8</v>
      </c>
      <c r="B51" s="17"/>
      <c r="C51" s="14"/>
      <c r="D51" s="14"/>
      <c r="E51" s="14"/>
      <c r="F51" s="113" t="s">
        <v>130</v>
      </c>
      <c r="G51" s="7"/>
      <c r="H51" s="7"/>
      <c r="I51" s="7"/>
      <c r="J51" s="7"/>
      <c r="K51" s="7"/>
      <c r="L51" s="125"/>
    </row>
    <row r="52" spans="1:12" ht="11" thickBot="1" x14ac:dyDescent="0.25">
      <c r="A52" s="72" t="s">
        <v>6</v>
      </c>
      <c r="B52" s="78">
        <f>1+MAX($B$13:B51)</f>
        <v>10</v>
      </c>
      <c r="C52" s="59" t="s">
        <v>160</v>
      </c>
      <c r="D52" s="79"/>
      <c r="E52" s="59" t="s">
        <v>140</v>
      </c>
      <c r="F52" s="80" t="s">
        <v>161</v>
      </c>
      <c r="G52" s="59" t="s">
        <v>147</v>
      </c>
      <c r="H52" s="60">
        <v>135.745</v>
      </c>
      <c r="I52" s="83"/>
      <c r="J52" s="60" t="str">
        <f>IF(ISNUMBER(I52),ROUND(H52*I52,3),"")</f>
        <v/>
      </c>
      <c r="K52" s="62"/>
      <c r="L52" s="77">
        <f>ROUND(H52*K52,2)</f>
        <v>0</v>
      </c>
    </row>
    <row r="53" spans="1:12" x14ac:dyDescent="0.2">
      <c r="A53" s="72" t="s">
        <v>5</v>
      </c>
      <c r="B53" s="15"/>
      <c r="C53" s="12"/>
      <c r="D53" s="12"/>
      <c r="E53" s="12"/>
      <c r="F53" s="81"/>
      <c r="G53" s="6"/>
      <c r="H53" s="6"/>
      <c r="I53" s="6"/>
      <c r="J53" s="6"/>
      <c r="K53" s="6"/>
      <c r="L53" s="16"/>
    </row>
    <row r="54" spans="1:12" x14ac:dyDescent="0.2">
      <c r="A54" s="72" t="s">
        <v>7</v>
      </c>
      <c r="B54" s="15"/>
      <c r="C54" s="12"/>
      <c r="D54" s="12"/>
      <c r="E54" s="12"/>
      <c r="F54" s="82" t="s">
        <v>203</v>
      </c>
      <c r="G54" s="6"/>
      <c r="H54" s="6"/>
      <c r="I54" s="6"/>
      <c r="J54" s="6"/>
      <c r="K54" s="6"/>
      <c r="L54" s="16"/>
    </row>
    <row r="55" spans="1:12" ht="10.5" thickBot="1" x14ac:dyDescent="0.25">
      <c r="A55" s="72" t="s">
        <v>8</v>
      </c>
      <c r="B55" s="17"/>
      <c r="C55" s="14"/>
      <c r="D55" s="14"/>
      <c r="E55" s="14"/>
      <c r="F55" s="113" t="s">
        <v>130</v>
      </c>
      <c r="G55" s="7"/>
      <c r="H55" s="7"/>
      <c r="I55" s="7"/>
      <c r="J55" s="7"/>
      <c r="K55" s="7"/>
      <c r="L55" s="18"/>
    </row>
    <row r="56" spans="1:12" ht="11" thickBot="1" x14ac:dyDescent="0.25">
      <c r="A56" s="72" t="s">
        <v>6</v>
      </c>
      <c r="B56" s="78">
        <f>1+MAX($B$13:B55)</f>
        <v>11</v>
      </c>
      <c r="C56" s="59" t="s">
        <v>204</v>
      </c>
      <c r="D56" s="79"/>
      <c r="E56" s="59" t="s">
        <v>140</v>
      </c>
      <c r="F56" s="80" t="s">
        <v>206</v>
      </c>
      <c r="G56" s="59" t="s">
        <v>147</v>
      </c>
      <c r="H56" s="60">
        <v>18.899999999999999</v>
      </c>
      <c r="I56" s="83"/>
      <c r="J56" s="60" t="str">
        <f>IF(ISNUMBER(I56),ROUND(H56*I56,3),"")</f>
        <v/>
      </c>
      <c r="K56" s="62"/>
      <c r="L56" s="77">
        <f>ROUND(H56*K56,2)</f>
        <v>0</v>
      </c>
    </row>
    <row r="57" spans="1:12" x14ac:dyDescent="0.2">
      <c r="A57" s="72" t="s">
        <v>5</v>
      </c>
      <c r="B57" s="15"/>
      <c r="C57" s="12"/>
      <c r="D57" s="12"/>
      <c r="E57" s="12"/>
      <c r="F57" s="81" t="s">
        <v>205</v>
      </c>
      <c r="G57" s="6"/>
      <c r="H57" s="6"/>
      <c r="I57" s="6"/>
      <c r="J57" s="6"/>
      <c r="K57" s="6"/>
      <c r="L57" s="16"/>
    </row>
    <row r="58" spans="1:12" ht="10.5" thickBot="1" x14ac:dyDescent="0.25">
      <c r="A58" s="72" t="s">
        <v>7</v>
      </c>
      <c r="B58" s="15"/>
      <c r="C58" s="12"/>
      <c r="D58" s="12"/>
      <c r="E58" s="12"/>
      <c r="F58" s="82" t="s">
        <v>184</v>
      </c>
      <c r="G58" s="6"/>
      <c r="H58" s="6"/>
      <c r="I58" s="6"/>
      <c r="J58" s="6"/>
      <c r="K58" s="6"/>
      <c r="L58" s="16"/>
    </row>
    <row r="59" spans="1:12" ht="13.5" thickBot="1" x14ac:dyDescent="0.25">
      <c r="A59" s="116" t="s">
        <v>82</v>
      </c>
      <c r="B59" s="117" t="s">
        <v>144</v>
      </c>
      <c r="C59" s="123" t="str">
        <f xml:space="preserve"> CONCATENATE("za Díl ",C19)</f>
        <v>za Díl 1</v>
      </c>
      <c r="D59" s="119"/>
      <c r="E59" s="119"/>
      <c r="F59" s="118" t="s">
        <v>146</v>
      </c>
      <c r="G59" s="120"/>
      <c r="H59" s="120"/>
      <c r="I59" s="120"/>
      <c r="J59" s="121">
        <f>SUM(J20:J58)</f>
        <v>0</v>
      </c>
      <c r="K59" s="120"/>
      <c r="L59" s="122">
        <f>SUM(L20:L58)</f>
        <v>0</v>
      </c>
    </row>
    <row r="60" spans="1:12" ht="13.5" thickBot="1" x14ac:dyDescent="0.25">
      <c r="A60" s="71" t="s">
        <v>29</v>
      </c>
      <c r="B60" s="105" t="s">
        <v>19</v>
      </c>
      <c r="C60" s="106" t="s">
        <v>163</v>
      </c>
      <c r="D60" s="107"/>
      <c r="E60" s="107"/>
      <c r="F60" s="106" t="s">
        <v>164</v>
      </c>
      <c r="G60" s="108"/>
      <c r="H60" s="108"/>
      <c r="I60" s="108"/>
      <c r="J60" s="109"/>
      <c r="K60" s="108"/>
      <c r="L60" s="110"/>
    </row>
    <row r="61" spans="1:12" ht="11" thickBot="1" x14ac:dyDescent="0.25">
      <c r="A61" s="72" t="s">
        <v>6</v>
      </c>
      <c r="B61" s="78">
        <f>1+MAX($B$13:B60)</f>
        <v>12</v>
      </c>
      <c r="C61" s="59" t="s">
        <v>173</v>
      </c>
      <c r="D61" s="79"/>
      <c r="E61" s="59" t="s">
        <v>140</v>
      </c>
      <c r="F61" s="80" t="s">
        <v>174</v>
      </c>
      <c r="G61" s="59" t="s">
        <v>162</v>
      </c>
      <c r="H61" s="60">
        <v>104.5</v>
      </c>
      <c r="I61" s="83"/>
      <c r="J61" s="60" t="str">
        <f>IF(ISNUMBER(I61),ROUND(H61*I61,3),"")</f>
        <v/>
      </c>
      <c r="K61" s="62"/>
      <c r="L61" s="77">
        <f>ROUND(H61*K61,2)</f>
        <v>0</v>
      </c>
    </row>
    <row r="62" spans="1:12" x14ac:dyDescent="0.2">
      <c r="A62" s="72" t="s">
        <v>5</v>
      </c>
      <c r="B62" s="15"/>
      <c r="C62" s="12"/>
      <c r="D62" s="12"/>
      <c r="E62" s="12"/>
      <c r="F62" s="81"/>
      <c r="G62" s="6"/>
      <c r="H62" s="6"/>
      <c r="I62" s="6"/>
      <c r="J62" s="6"/>
      <c r="K62" s="6"/>
      <c r="L62" s="124"/>
    </row>
    <row r="63" spans="1:12" x14ac:dyDescent="0.2">
      <c r="A63" s="72" t="s">
        <v>7</v>
      </c>
      <c r="B63" s="15"/>
      <c r="C63" s="12"/>
      <c r="D63" s="12"/>
      <c r="E63" s="12"/>
      <c r="F63" s="82" t="s">
        <v>186</v>
      </c>
      <c r="G63" s="6"/>
      <c r="H63" s="6"/>
      <c r="I63" s="6"/>
      <c r="J63" s="6"/>
      <c r="K63" s="6"/>
      <c r="L63" s="124"/>
    </row>
    <row r="64" spans="1:12" ht="10.5" thickBot="1" x14ac:dyDescent="0.25">
      <c r="A64" s="72" t="s">
        <v>8</v>
      </c>
      <c r="B64" s="17"/>
      <c r="C64" s="14"/>
      <c r="D64" s="14"/>
      <c r="E64" s="14"/>
      <c r="F64" s="113" t="s">
        <v>130</v>
      </c>
      <c r="G64" s="7"/>
      <c r="H64" s="7"/>
      <c r="I64" s="7"/>
      <c r="J64" s="7"/>
      <c r="K64" s="7"/>
      <c r="L64" s="125"/>
    </row>
    <row r="65" spans="1:12" ht="11" thickBot="1" x14ac:dyDescent="0.25">
      <c r="A65" s="72" t="s">
        <v>6</v>
      </c>
      <c r="B65" s="78">
        <f>1+MAX($B$13:B64)</f>
        <v>13</v>
      </c>
      <c r="C65" s="59" t="s">
        <v>187</v>
      </c>
      <c r="D65" s="79"/>
      <c r="E65" s="59" t="s">
        <v>140</v>
      </c>
      <c r="F65" s="80" t="s">
        <v>189</v>
      </c>
      <c r="G65" s="59" t="s">
        <v>162</v>
      </c>
      <c r="H65" s="60">
        <v>146.30000000000001</v>
      </c>
      <c r="I65" s="83"/>
      <c r="J65" s="60" t="str">
        <f>IF(ISNUMBER(I65),ROUND(H65*I65,3),"")</f>
        <v/>
      </c>
      <c r="K65" s="62"/>
      <c r="L65" s="77">
        <f>ROUND(H65*K65,2)</f>
        <v>0</v>
      </c>
    </row>
    <row r="66" spans="1:12" x14ac:dyDescent="0.2">
      <c r="A66" s="72" t="s">
        <v>5</v>
      </c>
      <c r="B66" s="15"/>
      <c r="C66" s="12"/>
      <c r="D66" s="12"/>
      <c r="E66" s="12"/>
      <c r="F66" s="81"/>
      <c r="G66" s="6"/>
      <c r="H66" s="6"/>
      <c r="I66" s="6"/>
      <c r="J66" s="6"/>
      <c r="K66" s="6"/>
      <c r="L66" s="124"/>
    </row>
    <row r="67" spans="1:12" x14ac:dyDescent="0.2">
      <c r="A67" s="72" t="s">
        <v>7</v>
      </c>
      <c r="B67" s="15"/>
      <c r="C67" s="12"/>
      <c r="D67" s="12"/>
      <c r="E67" s="12"/>
      <c r="F67" s="82" t="s">
        <v>188</v>
      </c>
      <c r="G67" s="6"/>
      <c r="H67" s="6"/>
      <c r="I67" s="6"/>
      <c r="J67" s="6"/>
      <c r="K67" s="6"/>
      <c r="L67" s="124"/>
    </row>
    <row r="68" spans="1:12" ht="10.5" thickBot="1" x14ac:dyDescent="0.25">
      <c r="A68" s="72" t="s">
        <v>8</v>
      </c>
      <c r="B68" s="17"/>
      <c r="C68" s="14"/>
      <c r="D68" s="14"/>
      <c r="E68" s="14"/>
      <c r="F68" s="113" t="s">
        <v>130</v>
      </c>
      <c r="G68" s="7"/>
      <c r="H68" s="7"/>
      <c r="I68" s="7"/>
      <c r="J68" s="7"/>
      <c r="K68" s="7"/>
      <c r="L68" s="125"/>
    </row>
    <row r="69" spans="1:12" ht="11" thickBot="1" x14ac:dyDescent="0.25">
      <c r="A69" s="72" t="s">
        <v>6</v>
      </c>
      <c r="B69" s="78">
        <f>1+MAX($B$13:B68)</f>
        <v>14</v>
      </c>
      <c r="C69" s="59" t="s">
        <v>175</v>
      </c>
      <c r="D69" s="79"/>
      <c r="E69" s="59" t="s">
        <v>140</v>
      </c>
      <c r="F69" s="80" t="s">
        <v>176</v>
      </c>
      <c r="G69" s="59" t="s">
        <v>166</v>
      </c>
      <c r="H69" s="60">
        <v>9</v>
      </c>
      <c r="I69" s="83"/>
      <c r="J69" s="60" t="str">
        <f>IF(ISNUMBER(I69),ROUND(H69*I69,3),"")</f>
        <v/>
      </c>
      <c r="K69" s="62"/>
      <c r="L69" s="77">
        <f>ROUND(H69*K69,2)</f>
        <v>0</v>
      </c>
    </row>
    <row r="70" spans="1:12" x14ac:dyDescent="0.2">
      <c r="A70" s="72" t="s">
        <v>5</v>
      </c>
      <c r="B70" s="15"/>
      <c r="C70" s="12"/>
      <c r="D70" s="12"/>
      <c r="E70" s="12"/>
      <c r="F70" s="81" t="s">
        <v>179</v>
      </c>
      <c r="G70" s="6"/>
      <c r="H70" s="6"/>
      <c r="I70" s="6"/>
      <c r="J70" s="6"/>
      <c r="K70" s="6"/>
      <c r="L70" s="124"/>
    </row>
    <row r="71" spans="1:12" x14ac:dyDescent="0.2">
      <c r="A71" s="72" t="s">
        <v>7</v>
      </c>
      <c r="B71" s="15"/>
      <c r="C71" s="12"/>
      <c r="D71" s="12"/>
      <c r="E71" s="12"/>
      <c r="F71" s="82" t="s">
        <v>165</v>
      </c>
      <c r="G71" s="6"/>
      <c r="H71" s="6"/>
      <c r="I71" s="6"/>
      <c r="J71" s="6"/>
      <c r="K71" s="6"/>
      <c r="L71" s="124"/>
    </row>
    <row r="72" spans="1:12" ht="10.5" thickBot="1" x14ac:dyDescent="0.25">
      <c r="A72" s="72" t="s">
        <v>8</v>
      </c>
      <c r="B72" s="17"/>
      <c r="C72" s="14"/>
      <c r="D72" s="14"/>
      <c r="E72" s="14"/>
      <c r="F72" s="113" t="s">
        <v>130</v>
      </c>
      <c r="G72" s="7"/>
      <c r="H72" s="7"/>
      <c r="I72" s="7"/>
      <c r="J72" s="7"/>
      <c r="K72" s="7"/>
      <c r="L72" s="125"/>
    </row>
    <row r="73" spans="1:12" ht="11" thickBot="1" x14ac:dyDescent="0.25">
      <c r="A73" s="72" t="s">
        <v>6</v>
      </c>
      <c r="B73" s="78">
        <f>1+MAX($B$13:B72)</f>
        <v>15</v>
      </c>
      <c r="C73" s="59" t="s">
        <v>177</v>
      </c>
      <c r="D73" s="79"/>
      <c r="E73" s="59" t="s">
        <v>140</v>
      </c>
      <c r="F73" s="80" t="s">
        <v>178</v>
      </c>
      <c r="G73" s="59" t="s">
        <v>166</v>
      </c>
      <c r="H73" s="60">
        <v>1</v>
      </c>
      <c r="I73" s="83"/>
      <c r="J73" s="60" t="str">
        <f>IF(ISNUMBER(I73),ROUND(H73*I73,3),"")</f>
        <v/>
      </c>
      <c r="K73" s="62"/>
      <c r="L73" s="77">
        <f>ROUND(H73*K73,2)</f>
        <v>0</v>
      </c>
    </row>
    <row r="74" spans="1:12" x14ac:dyDescent="0.2">
      <c r="A74" s="72" t="s">
        <v>5</v>
      </c>
      <c r="B74" s="15"/>
      <c r="C74" s="12"/>
      <c r="D74" s="12"/>
      <c r="E74" s="12"/>
      <c r="F74" s="81" t="s">
        <v>180</v>
      </c>
      <c r="G74" s="6"/>
      <c r="H74" s="6"/>
      <c r="I74" s="6"/>
      <c r="J74" s="6"/>
      <c r="K74" s="6"/>
      <c r="L74" s="124"/>
    </row>
    <row r="75" spans="1:12" x14ac:dyDescent="0.2">
      <c r="A75" s="72" t="s">
        <v>7</v>
      </c>
      <c r="B75" s="15"/>
      <c r="C75" s="12"/>
      <c r="D75" s="12"/>
      <c r="E75" s="12"/>
      <c r="F75" s="82" t="s">
        <v>165</v>
      </c>
      <c r="G75" s="6"/>
      <c r="H75" s="6"/>
      <c r="I75" s="6"/>
      <c r="J75" s="6"/>
      <c r="K75" s="6"/>
      <c r="L75" s="124"/>
    </row>
    <row r="76" spans="1:12" ht="10.5" thickBot="1" x14ac:dyDescent="0.25">
      <c r="A76" s="72" t="s">
        <v>8</v>
      </c>
      <c r="B76" s="17"/>
      <c r="C76" s="14"/>
      <c r="D76" s="14"/>
      <c r="E76" s="14"/>
      <c r="F76" s="113" t="s">
        <v>130</v>
      </c>
      <c r="G76" s="7"/>
      <c r="H76" s="7"/>
      <c r="I76" s="7"/>
      <c r="J76" s="7"/>
      <c r="K76" s="7"/>
      <c r="L76" s="125"/>
    </row>
    <row r="77" spans="1:12" ht="11" thickBot="1" x14ac:dyDescent="0.25">
      <c r="A77" s="72" t="s">
        <v>6</v>
      </c>
      <c r="B77" s="78">
        <f>1+MAX($B$13:B76)</f>
        <v>16</v>
      </c>
      <c r="C77" s="59" t="s">
        <v>198</v>
      </c>
      <c r="D77" s="79"/>
      <c r="E77" s="59" t="s">
        <v>140</v>
      </c>
      <c r="F77" s="80" t="s">
        <v>199</v>
      </c>
      <c r="G77" s="59" t="s">
        <v>166</v>
      </c>
      <c r="H77" s="60">
        <v>11</v>
      </c>
      <c r="I77" s="83"/>
      <c r="J77" s="60" t="str">
        <f>IF(ISNUMBER(I77),ROUND(H77*I77,3),"")</f>
        <v/>
      </c>
      <c r="K77" s="62"/>
      <c r="L77" s="77">
        <f>ROUND(H77*K77,2)</f>
        <v>0</v>
      </c>
    </row>
    <row r="78" spans="1:12" x14ac:dyDescent="0.2">
      <c r="A78" s="72" t="s">
        <v>5</v>
      </c>
      <c r="B78" s="15"/>
      <c r="C78" s="12"/>
      <c r="D78" s="12"/>
      <c r="E78" s="12"/>
      <c r="F78" s="81"/>
      <c r="G78" s="6"/>
      <c r="H78" s="6"/>
      <c r="I78" s="6"/>
      <c r="J78" s="6"/>
      <c r="K78" s="6"/>
      <c r="L78" s="16"/>
    </row>
    <row r="79" spans="1:12" x14ac:dyDescent="0.2">
      <c r="A79" s="72" t="s">
        <v>7</v>
      </c>
      <c r="B79" s="15"/>
      <c r="C79" s="12"/>
      <c r="D79" s="12"/>
      <c r="E79" s="12"/>
      <c r="F79" s="82" t="s">
        <v>200</v>
      </c>
      <c r="G79" s="6"/>
      <c r="H79" s="6"/>
      <c r="I79" s="6"/>
      <c r="J79" s="6"/>
      <c r="K79" s="6"/>
      <c r="L79" s="16"/>
    </row>
    <row r="80" spans="1:12" ht="10.5" thickBot="1" x14ac:dyDescent="0.25">
      <c r="A80" s="72" t="s">
        <v>8</v>
      </c>
      <c r="B80" s="17"/>
      <c r="C80" s="14"/>
      <c r="D80" s="14"/>
      <c r="E80" s="14"/>
      <c r="F80" s="113" t="s">
        <v>130</v>
      </c>
      <c r="G80" s="7"/>
      <c r="H80" s="7"/>
      <c r="I80" s="7"/>
      <c r="J80" s="7"/>
      <c r="K80" s="7"/>
      <c r="L80" s="18"/>
    </row>
    <row r="81" spans="1:12" ht="11" thickBot="1" x14ac:dyDescent="0.25">
      <c r="A81" s="72" t="s">
        <v>6</v>
      </c>
      <c r="B81" s="78">
        <f>1+MAX($B$13:B80)</f>
        <v>17</v>
      </c>
      <c r="C81" s="59" t="s">
        <v>181</v>
      </c>
      <c r="D81" s="79"/>
      <c r="E81" s="59" t="s">
        <v>140</v>
      </c>
      <c r="F81" s="80" t="s">
        <v>182</v>
      </c>
      <c r="G81" s="59" t="s">
        <v>162</v>
      </c>
      <c r="H81" s="60">
        <v>104.5</v>
      </c>
      <c r="I81" s="83"/>
      <c r="J81" s="60" t="str">
        <f>IF(ISNUMBER(I81),ROUND(H81*I81,3),"")</f>
        <v/>
      </c>
      <c r="K81" s="62"/>
      <c r="L81" s="77">
        <f>ROUND(H81*K81,2)</f>
        <v>0</v>
      </c>
    </row>
    <row r="82" spans="1:12" x14ac:dyDescent="0.2">
      <c r="A82" s="72" t="s">
        <v>5</v>
      </c>
      <c r="B82" s="15"/>
      <c r="C82" s="12"/>
      <c r="D82" s="12"/>
      <c r="E82" s="12"/>
      <c r="F82" s="81"/>
      <c r="G82" s="6"/>
      <c r="H82" s="6"/>
      <c r="I82" s="6"/>
      <c r="J82" s="6"/>
      <c r="K82" s="6"/>
      <c r="L82" s="124"/>
    </row>
    <row r="83" spans="1:12" x14ac:dyDescent="0.2">
      <c r="A83" s="72" t="s">
        <v>7</v>
      </c>
      <c r="B83" s="15"/>
      <c r="C83" s="12"/>
      <c r="D83" s="12"/>
      <c r="E83" s="12"/>
      <c r="F83" s="82" t="s">
        <v>186</v>
      </c>
      <c r="G83" s="6"/>
      <c r="H83" s="6"/>
      <c r="I83" s="6"/>
      <c r="J83" s="6"/>
      <c r="K83" s="6"/>
      <c r="L83" s="124"/>
    </row>
    <row r="84" spans="1:12" ht="10.5" thickBot="1" x14ac:dyDescent="0.25">
      <c r="A84" s="72" t="s">
        <v>8</v>
      </c>
      <c r="B84" s="17"/>
      <c r="C84" s="14"/>
      <c r="D84" s="14"/>
      <c r="E84" s="14"/>
      <c r="F84" s="113" t="s">
        <v>130</v>
      </c>
      <c r="G84" s="7"/>
      <c r="H84" s="7"/>
      <c r="I84" s="7"/>
      <c r="J84" s="7"/>
      <c r="K84" s="7"/>
      <c r="L84" s="125"/>
    </row>
    <row r="85" spans="1:12" ht="11" thickBot="1" x14ac:dyDescent="0.25">
      <c r="A85" s="72" t="s">
        <v>6</v>
      </c>
      <c r="B85" s="78">
        <f>1+MAX($B$13:B84)</f>
        <v>18</v>
      </c>
      <c r="C85" s="59" t="s">
        <v>190</v>
      </c>
      <c r="D85" s="79"/>
      <c r="E85" s="59" t="s">
        <v>140</v>
      </c>
      <c r="F85" s="80" t="s">
        <v>182</v>
      </c>
      <c r="G85" s="59" t="s">
        <v>162</v>
      </c>
      <c r="H85" s="60">
        <v>146.30000000000001</v>
      </c>
      <c r="I85" s="83"/>
      <c r="J85" s="60" t="str">
        <f>IF(ISNUMBER(I85),ROUND(H85*I85,3),"")</f>
        <v/>
      </c>
      <c r="K85" s="62"/>
      <c r="L85" s="77">
        <f>ROUND(H85*K85,2)</f>
        <v>0</v>
      </c>
    </row>
    <row r="86" spans="1:12" x14ac:dyDescent="0.2">
      <c r="A86" s="72" t="s">
        <v>5</v>
      </c>
      <c r="B86" s="15"/>
      <c r="C86" s="12"/>
      <c r="D86" s="12"/>
      <c r="E86" s="12"/>
      <c r="F86" s="81"/>
      <c r="G86" s="6"/>
      <c r="H86" s="6"/>
      <c r="I86" s="6"/>
      <c r="J86" s="6"/>
      <c r="K86" s="6"/>
      <c r="L86" s="124"/>
    </row>
    <row r="87" spans="1:12" ht="10.5" thickBot="1" x14ac:dyDescent="0.25">
      <c r="A87" s="72" t="s">
        <v>7</v>
      </c>
      <c r="B87" s="15"/>
      <c r="C87" s="12"/>
      <c r="D87" s="12"/>
      <c r="E87" s="12"/>
      <c r="F87" s="82" t="s">
        <v>188</v>
      </c>
      <c r="G87" s="6"/>
      <c r="H87" s="6"/>
      <c r="I87" s="6"/>
      <c r="J87" s="6"/>
      <c r="K87" s="6"/>
      <c r="L87" s="124"/>
    </row>
    <row r="88" spans="1:12" ht="13.5" thickBot="1" x14ac:dyDescent="0.25">
      <c r="A88" s="116" t="s">
        <v>82</v>
      </c>
      <c r="B88" s="117" t="s">
        <v>144</v>
      </c>
      <c r="C88" s="123" t="str">
        <f xml:space="preserve"> CONCATENATE("za Díl ",C60)</f>
        <v>za Díl 8</v>
      </c>
      <c r="D88" s="119"/>
      <c r="E88" s="119"/>
      <c r="F88" s="118" t="s">
        <v>164</v>
      </c>
      <c r="G88" s="120"/>
      <c r="H88" s="120"/>
      <c r="I88" s="120"/>
      <c r="J88" s="121"/>
      <c r="K88" s="120"/>
      <c r="L88" s="122">
        <f>SUM(L61:L87)</f>
        <v>0</v>
      </c>
    </row>
    <row r="89" spans="1:12" ht="13.5" thickBot="1" x14ac:dyDescent="0.25">
      <c r="A89" s="71" t="s">
        <v>29</v>
      </c>
      <c r="B89" s="105" t="s">
        <v>19</v>
      </c>
      <c r="C89" s="106" t="s">
        <v>168</v>
      </c>
      <c r="D89" s="107"/>
      <c r="E89" s="107"/>
      <c r="F89" s="106" t="s">
        <v>169</v>
      </c>
      <c r="G89" s="108"/>
      <c r="H89" s="108"/>
      <c r="I89" s="108"/>
      <c r="J89" s="109"/>
      <c r="K89" s="108"/>
      <c r="L89" s="110"/>
    </row>
    <row r="90" spans="1:12" ht="11" thickBot="1" x14ac:dyDescent="0.25">
      <c r="A90" s="72" t="s">
        <v>6</v>
      </c>
      <c r="B90" s="78">
        <f>1+MAX($B$13:B89)</f>
        <v>19</v>
      </c>
      <c r="C90" s="59" t="s">
        <v>191</v>
      </c>
      <c r="D90" s="79"/>
      <c r="E90" s="59" t="s">
        <v>140</v>
      </c>
      <c r="F90" s="80" t="s">
        <v>192</v>
      </c>
      <c r="G90" s="59" t="s">
        <v>147</v>
      </c>
      <c r="H90" s="60">
        <v>7.74</v>
      </c>
      <c r="I90" s="83"/>
      <c r="J90" s="60" t="str">
        <f>IF(ISNUMBER(I90),ROUND(H90*I90,3),"")</f>
        <v/>
      </c>
      <c r="K90" s="62"/>
      <c r="L90" s="77">
        <f>ROUND(H90*K90,2)</f>
        <v>0</v>
      </c>
    </row>
    <row r="91" spans="1:12" x14ac:dyDescent="0.2">
      <c r="A91" s="72" t="s">
        <v>5</v>
      </c>
      <c r="B91" s="15"/>
      <c r="C91" s="12"/>
      <c r="D91" s="12"/>
      <c r="E91" s="12"/>
      <c r="F91" s="81"/>
      <c r="G91" s="6"/>
      <c r="H91" s="6"/>
      <c r="I91" s="6"/>
      <c r="J91" s="6"/>
      <c r="K91" s="6"/>
      <c r="L91" s="124"/>
    </row>
    <row r="92" spans="1:12" x14ac:dyDescent="0.2">
      <c r="A92" s="72" t="s">
        <v>7</v>
      </c>
      <c r="B92" s="15"/>
      <c r="C92" s="12"/>
      <c r="D92" s="12"/>
      <c r="E92" s="12"/>
      <c r="F92" s="82" t="s">
        <v>193</v>
      </c>
      <c r="G92" s="6"/>
      <c r="H92" s="6"/>
      <c r="I92" s="6"/>
      <c r="J92" s="6"/>
      <c r="K92" s="6"/>
      <c r="L92" s="124"/>
    </row>
    <row r="93" spans="1:12" ht="10.5" thickBot="1" x14ac:dyDescent="0.25">
      <c r="A93" s="72" t="s">
        <v>8</v>
      </c>
      <c r="B93" s="17"/>
      <c r="C93" s="14"/>
      <c r="D93" s="14"/>
      <c r="E93" s="14"/>
      <c r="F93" s="113" t="s">
        <v>130</v>
      </c>
      <c r="G93" s="7"/>
      <c r="H93" s="7"/>
      <c r="I93" s="7"/>
      <c r="J93" s="7"/>
      <c r="K93" s="7"/>
      <c r="L93" s="125"/>
    </row>
    <row r="94" spans="1:12" ht="11" thickBot="1" x14ac:dyDescent="0.25">
      <c r="A94" s="72" t="s">
        <v>6</v>
      </c>
      <c r="B94" s="78">
        <f>1+MAX($B$13:B93)</f>
        <v>20</v>
      </c>
      <c r="C94" s="59" t="s">
        <v>194</v>
      </c>
      <c r="D94" s="79"/>
      <c r="E94" s="59" t="s">
        <v>167</v>
      </c>
      <c r="F94" s="80" t="s">
        <v>195</v>
      </c>
      <c r="G94" s="59" t="s">
        <v>166</v>
      </c>
      <c r="H94" s="60">
        <v>8</v>
      </c>
      <c r="I94" s="83"/>
      <c r="J94" s="60" t="str">
        <f>IF(ISNUMBER(I94),ROUND(H94*I94,3),"")</f>
        <v/>
      </c>
      <c r="K94" s="62"/>
      <c r="L94" s="77">
        <f>ROUND(H94*K94,2)</f>
        <v>0</v>
      </c>
    </row>
    <row r="95" spans="1:12" x14ac:dyDescent="0.2">
      <c r="A95" s="72" t="s">
        <v>5</v>
      </c>
      <c r="B95" s="15"/>
      <c r="C95" s="12"/>
      <c r="D95" s="12"/>
      <c r="E95" s="12"/>
      <c r="F95" s="81" t="s">
        <v>196</v>
      </c>
      <c r="G95" s="6"/>
      <c r="H95" s="6"/>
      <c r="I95" s="6"/>
      <c r="J95" s="6"/>
      <c r="K95" s="6"/>
      <c r="L95" s="16"/>
    </row>
    <row r="96" spans="1:12" x14ac:dyDescent="0.2">
      <c r="A96" s="72" t="s">
        <v>7</v>
      </c>
      <c r="B96" s="15"/>
      <c r="C96" s="12"/>
      <c r="D96" s="12"/>
      <c r="E96" s="12"/>
      <c r="F96" s="82" t="s">
        <v>163</v>
      </c>
      <c r="G96" s="6"/>
      <c r="H96" s="6"/>
      <c r="I96" s="6"/>
      <c r="J96" s="6"/>
      <c r="K96" s="6"/>
      <c r="L96" s="16"/>
    </row>
    <row r="97" spans="1:12" ht="20.5" thickBot="1" x14ac:dyDescent="0.25">
      <c r="A97" s="72" t="s">
        <v>8</v>
      </c>
      <c r="B97" s="17"/>
      <c r="C97" s="14"/>
      <c r="D97" s="14"/>
      <c r="E97" s="14"/>
      <c r="F97" s="113" t="s">
        <v>197</v>
      </c>
      <c r="G97" s="7"/>
      <c r="H97" s="7"/>
      <c r="I97" s="7"/>
      <c r="J97" s="7"/>
      <c r="K97" s="7"/>
      <c r="L97" s="18"/>
    </row>
    <row r="98" spans="1:12" ht="13" x14ac:dyDescent="0.2">
      <c r="A98" s="116" t="s">
        <v>82</v>
      </c>
      <c r="B98" s="117" t="s">
        <v>144</v>
      </c>
      <c r="C98" s="123" t="str">
        <f xml:space="preserve"> CONCATENATE("za Díl ",C89)</f>
        <v>za Díl 9</v>
      </c>
      <c r="D98" s="119"/>
      <c r="E98" s="119"/>
      <c r="F98" s="118" t="s">
        <v>169</v>
      </c>
      <c r="G98" s="120"/>
      <c r="H98" s="120"/>
      <c r="I98" s="120"/>
      <c r="J98" s="121"/>
      <c r="K98" s="120"/>
      <c r="L98" s="122">
        <f>SUM(L90:L97)</f>
        <v>0</v>
      </c>
    </row>
  </sheetData>
  <sheetProtection formatCells="0" formatColumns="0" formatRows="0" insertColumns="0" insertRows="0" deleteColumns="0" deleteRows="0" sort="0" autoFilter="0"/>
  <autoFilter ref="A10:L17" xr:uid="{00000000-0009-0000-0000-000000000000}">
    <filterColumn colId="10" showButton="0"/>
  </autoFilter>
  <mergeCells count="29">
    <mergeCell ref="G10:G12"/>
    <mergeCell ref="E10:E12"/>
    <mergeCell ref="I8:J8"/>
    <mergeCell ref="B2:C2"/>
    <mergeCell ref="I2:J2"/>
    <mergeCell ref="F10:F12"/>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K3:L3"/>
    <mergeCell ref="I6:J6"/>
    <mergeCell ref="F6:H6"/>
    <mergeCell ref="F7:H7"/>
    <mergeCell ref="B8:D8"/>
    <mergeCell ref="G8:H8"/>
    <mergeCell ref="D3:E3"/>
  </mergeCells>
  <conditionalFormatting sqref="F6">
    <cfRule type="expression" dxfId="38" priority="2345">
      <formula>$E$5="Ostatní"</formula>
    </cfRule>
    <cfRule type="expression" dxfId="37" priority="2347">
      <formula>$E$6="Ostatní"</formula>
    </cfRule>
  </conditionalFormatting>
  <conditionalFormatting sqref="F2">
    <cfRule type="expression" dxfId="36" priority="2343">
      <formula>IF($F$2="Název stavby","Vybarvit",IF($F$2="","Vybarvit",""))="Vybarvit"</formula>
    </cfRule>
  </conditionalFormatting>
  <conditionalFormatting sqref="D3">
    <cfRule type="expression" dxfId="35" priority="2342">
      <formula>IF($D$3="SO XX-XX-XX","Vybarvit",IF($D$3="","Vybarvit",""))="Vybarvit"</formula>
    </cfRule>
  </conditionalFormatting>
  <conditionalFormatting sqref="F3">
    <cfRule type="expression" dxfId="34" priority="2341">
      <formula>IF($F$3="Název SO/PS","Vybarvit",IF($F$3="","Vybarvit",""))="Vybarvit"</formula>
    </cfRule>
  </conditionalFormatting>
  <conditionalFormatting sqref="F8">
    <cfRule type="expression" dxfId="33" priority="2340">
      <formula>IF($F$8="Obchodní název firmy/společnosti, v případě fyzické osoby podnikající  IČO","Vybarvit",IF($F$8="","Vybarvit",""))="Vybarvit"</formula>
    </cfRule>
  </conditionalFormatting>
  <conditionalFormatting sqref="G8:H8">
    <cfRule type="expression" dxfId="32" priority="2339">
      <formula>IF($G$8="Titul Jméno Příjmení","Vybarvit",IF($G$8="","Vybarvit",""))="Vybarvit"</formula>
    </cfRule>
  </conditionalFormatting>
  <conditionalFormatting sqref="K8">
    <cfRule type="expression" dxfId="31" priority="2314">
      <formula>$K$8=""</formula>
    </cfRule>
  </conditionalFormatting>
  <conditionalFormatting sqref="K7">
    <cfRule type="expression" dxfId="30" priority="2313">
      <formula>$K$7=""</formula>
    </cfRule>
  </conditionalFormatting>
  <conditionalFormatting sqref="K5">
    <cfRule type="expression" dxfId="29" priority="2311">
      <formula>$K$5=""</formula>
    </cfRule>
  </conditionalFormatting>
  <conditionalFormatting sqref="K4">
    <cfRule type="expression" dxfId="28" priority="2310">
      <formula>$K$4=""</formula>
    </cfRule>
  </conditionalFormatting>
  <conditionalFormatting sqref="L4">
    <cfRule type="expression" dxfId="27" priority="2309">
      <formula>$L$4=""</formula>
    </cfRule>
  </conditionalFormatting>
  <conditionalFormatting sqref="E8">
    <cfRule type="expression" dxfId="26" priority="2308">
      <formula>$E$8=""</formula>
    </cfRule>
  </conditionalFormatting>
  <conditionalFormatting sqref="E7">
    <cfRule type="expression" dxfId="25" priority="2307">
      <formula>$E$7=""</formula>
    </cfRule>
  </conditionalFormatting>
  <conditionalFormatting sqref="E6">
    <cfRule type="expression" dxfId="24" priority="2306">
      <formula>$E$6=""</formula>
    </cfRule>
  </conditionalFormatting>
  <conditionalFormatting sqref="E5">
    <cfRule type="expression" dxfId="23" priority="2305">
      <formula>$E$5=""</formula>
    </cfRule>
  </conditionalFormatting>
  <conditionalFormatting sqref="E4">
    <cfRule type="expression" dxfId="22" priority="2303">
      <formula>$E$4=""</formula>
    </cfRule>
  </conditionalFormatting>
  <conditionalFormatting sqref="F13 F18:F97">
    <cfRule type="expression" dxfId="21" priority="880">
      <formula>F13="Název dílu"</formula>
    </cfRule>
  </conditionalFormatting>
  <conditionalFormatting sqref="Q3">
    <cfRule type="cellIs" dxfId="20" priority="879" operator="notEqual">
      <formula>0</formula>
    </cfRule>
  </conditionalFormatting>
  <conditionalFormatting sqref="C13 C18:C97">
    <cfRule type="expression" dxfId="19" priority="878">
      <formula>C13="Kód dílu"</formula>
    </cfRule>
  </conditionalFormatting>
  <conditionalFormatting sqref="K6">
    <cfRule type="expression" dxfId="18" priority="822">
      <formula>$K$6=""</formula>
    </cfRule>
  </conditionalFormatting>
  <conditionalFormatting sqref="G90:K90 C90:E90 F90:F97 C94:K94 C69:E69 G69:K69 C73:E73 G73:K73 C81:K81 G61:K61 C61:E61 G65:K65 C65:E65 G85:K85 C85:E85 F61:F88 C77:K77 G28:K28 C28:E28 G32:K32 C32:E32 G36:K36 C36:E36 G40:K40 C40:E40 G44:K44 C44:E44 G48:K48 C48:E48 C52:K52 G20:K20 C20:E20 C24:K24 C14:K14 F15:F17 F20:F59 C56:K56">
    <cfRule type="expression" dxfId="17" priority="797">
      <formula>C14=""</formula>
    </cfRule>
  </conditionalFormatting>
  <conditionalFormatting sqref="F98">
    <cfRule type="expression" dxfId="16" priority="15">
      <formula>F98="Název dílu"</formula>
    </cfRule>
  </conditionalFormatting>
  <conditionalFormatting sqref="C98">
    <cfRule type="expression" dxfId="15" priority="14">
      <formula>C98="Kód dílu"</formula>
    </cfRule>
  </conditionalFormatting>
  <dataValidations xWindow="760" yWindow="211" count="15">
    <dataValidation allowBlank="1" showInputMessage="1" showErrorMessage="1" promptTitle="Název položky" prompt="Přesný název položky dle cenové soustavy, nebo vlastní název v případě položky mimo cenovou soustavu." sqref="F90 F94 F81 F73 F69 F61 F65 F85 F77 F56 F24 F20 F28 F32 F36 F40 F44 F48 F52 F14" xr:uid="{00000000-0002-0000-00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91 F95 F74 F82 F70 F62 F66 F86 F78 F57 F21 F29 F33 F37 F41 F45 F49 F53 F25 F15" xr:uid="{00000000-0002-0000-0000-000001000000}"/>
    <dataValidation allowBlank="1" showInputMessage="1" showErrorMessage="1" promptTitle="Výkaz výměr:" prompt="způsob stanovení množství položky, nebo odkaz na příslušnou přílohu dokumentace." sqref="F92 F96 F75 F71 F63 F67 F79 F83 F87 F50 F54 F22 F58 F34 F38 F30 F46 F42 F16 F26" xr:uid="{00000000-0002-0000-00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93 F97 F72 F64 F84 F80 F68 F76 F27 F55 F23 F31 F35 F39 F43 F47 F51 F17" xr:uid="{00000000-0002-0000-0000-000003000000}"/>
    <dataValidation type="list" allowBlank="1" showInputMessage="1" showErrorMessage="1" sqref="D90 D94 D81 D73 D69 D61 D65 D85 D77 D56 D24 D20 D28 D32 D36 D40 D44 D48 D52 D14" xr:uid="{00000000-0002-0000-0000-000004000000}">
      <formula1>"1,2,3,4,5,6,7,8,9,10"</formula1>
    </dataValidation>
    <dataValidation type="list" allowBlank="1" showInputMessage="1" showErrorMessage="1" errorTitle="Špatné označení majetku" error="_x000a_Nutno vybrat dle předvolby!_x000a_SŽDC nebo Ostatní." promptTitle="Výběr dle předvolby:" prompt="_x000a_SŽDC s.o._x000a_Ostatní" sqref="E6" xr:uid="{00000000-0002-0000-0000-000005000000}">
      <formula1>"SŽDC s.o., Ostatní"</formula1>
    </dataValidation>
    <dataValidation type="date" allowBlank="1" showInputMessage="1" showErrorMessage="1" sqref="L8" xr:uid="{00000000-0002-0000-0000-000006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7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8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9000000}">
      <formula1>42370</formula1>
      <formula2>55153</formula2>
    </dataValidation>
    <dataValidation allowBlank="1" showInputMessage="1" showErrorMessage="1" promptTitle="S-kód" prompt="Číslo pod kterým je stavba evidovaná v systému SŽDC." sqref="K6" xr:uid="{00000000-0002-0000-0000-00000A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B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C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D000000}"/>
    <dataValidation type="date" allowBlank="1" showInputMessage="1" showErrorMessage="1" error="Rozmezí let 2017 - 2050" promptTitle="Vložit rok" prompt="ve formátu:_x000a_rrrr" sqref="K7" xr:uid="{00000000-0002-0000-0000-00000E000000}">
      <formula1>2017</formula1>
      <formula2>2050</formula2>
    </dataValidation>
  </dataValidations>
  <pageMargins left="0.70866141732283472" right="0.70866141732283472" top="0.74803149606299213" bottom="0.74803149606299213" header="0.31496062992125984" footer="0.31496062992125984"/>
  <pageSetup paperSize="9" scale="46" fitToHeight="0" orientation="portrait" blackAndWhite="1" r:id="rId1"/>
  <headerFooter>
    <oddHeader xml:space="preserve">&amp;L&amp;"Arial,Tučné"&amp;10FORMULÁŘ SO/PS
</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r:uid="{00000000-0002-0000-0000-00000F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6"/>
  <sheetViews>
    <sheetView workbookViewId="0"/>
  </sheetViews>
  <sheetFormatPr defaultRowHeight="14.5" x14ac:dyDescent="0.35"/>
  <cols>
    <col min="1" max="1" width="13.6328125" customWidth="1"/>
    <col min="2" max="2" width="53.90625" customWidth="1"/>
    <col min="3" max="3" width="9.08984375" style="37"/>
  </cols>
  <sheetData>
    <row r="1" spans="1:3" ht="15" thickTop="1" x14ac:dyDescent="0.35">
      <c r="A1" s="30" t="s">
        <v>35</v>
      </c>
      <c r="B1" s="31" t="s">
        <v>31</v>
      </c>
      <c r="C1" s="36"/>
    </row>
    <row r="2" spans="1:3" x14ac:dyDescent="0.35">
      <c r="A2" s="32" t="s">
        <v>36</v>
      </c>
      <c r="B2" s="33" t="s">
        <v>32</v>
      </c>
      <c r="C2" s="36"/>
    </row>
    <row r="3" spans="1:3" x14ac:dyDescent="0.35">
      <c r="A3" s="32" t="s">
        <v>37</v>
      </c>
      <c r="B3" s="33" t="s">
        <v>33</v>
      </c>
      <c r="C3" s="36"/>
    </row>
    <row r="4" spans="1:3" x14ac:dyDescent="0.35">
      <c r="A4" s="32" t="s">
        <v>38</v>
      </c>
      <c r="B4" s="33" t="s">
        <v>34</v>
      </c>
      <c r="C4" s="36"/>
    </row>
    <row r="5" spans="1:3" x14ac:dyDescent="0.35">
      <c r="A5" s="32" t="s">
        <v>39</v>
      </c>
      <c r="B5" s="33" t="s">
        <v>40</v>
      </c>
      <c r="C5" s="36"/>
    </row>
    <row r="6" spans="1:3" x14ac:dyDescent="0.35">
      <c r="A6" s="32" t="s">
        <v>41</v>
      </c>
      <c r="B6" s="33" t="s">
        <v>42</v>
      </c>
      <c r="C6" s="36"/>
    </row>
    <row r="7" spans="1:3" x14ac:dyDescent="0.35">
      <c r="A7" s="32" t="s">
        <v>43</v>
      </c>
      <c r="B7" s="33" t="s">
        <v>44</v>
      </c>
      <c r="C7" s="36"/>
    </row>
    <row r="8" spans="1:3" x14ac:dyDescent="0.35">
      <c r="A8" s="32" t="s">
        <v>45</v>
      </c>
      <c r="B8" s="33" t="s">
        <v>46</v>
      </c>
      <c r="C8" s="36"/>
    </row>
    <row r="9" spans="1:3" x14ac:dyDescent="0.35">
      <c r="A9" s="32" t="s">
        <v>47</v>
      </c>
      <c r="B9" s="33" t="s">
        <v>48</v>
      </c>
      <c r="C9" s="36"/>
    </row>
    <row r="10" spans="1:3" x14ac:dyDescent="0.35">
      <c r="A10" s="32" t="s">
        <v>49</v>
      </c>
      <c r="B10" s="33" t="s">
        <v>50</v>
      </c>
      <c r="C10" s="36"/>
    </row>
    <row r="11" spans="1:3" x14ac:dyDescent="0.35">
      <c r="A11" s="32" t="s">
        <v>51</v>
      </c>
      <c r="B11" s="33" t="s">
        <v>52</v>
      </c>
      <c r="C11" s="36"/>
    </row>
    <row r="12" spans="1:3" x14ac:dyDescent="0.35">
      <c r="A12" s="32" t="s">
        <v>53</v>
      </c>
      <c r="B12" s="33" t="s">
        <v>54</v>
      </c>
      <c r="C12" s="36"/>
    </row>
    <row r="13" spans="1:3" x14ac:dyDescent="0.35">
      <c r="A13" s="32" t="s">
        <v>55</v>
      </c>
      <c r="B13" s="33" t="s">
        <v>56</v>
      </c>
      <c r="C13" s="36"/>
    </row>
    <row r="14" spans="1:3" ht="25" x14ac:dyDescent="0.35">
      <c r="A14" s="32" t="s">
        <v>57</v>
      </c>
      <c r="B14" s="33" t="s">
        <v>58</v>
      </c>
      <c r="C14" s="36"/>
    </row>
    <row r="15" spans="1:3" x14ac:dyDescent="0.35">
      <c r="A15" s="32" t="s">
        <v>59</v>
      </c>
      <c r="B15" s="33" t="s">
        <v>60</v>
      </c>
      <c r="C15" s="36"/>
    </row>
    <row r="16" spans="1:3" x14ac:dyDescent="0.35">
      <c r="A16" s="32" t="s">
        <v>61</v>
      </c>
      <c r="B16" s="33" t="s">
        <v>62</v>
      </c>
      <c r="C16" s="36"/>
    </row>
    <row r="17" spans="1:3" x14ac:dyDescent="0.35">
      <c r="A17" s="32" t="s">
        <v>63</v>
      </c>
      <c r="B17" s="33" t="s">
        <v>64</v>
      </c>
      <c r="C17" s="36"/>
    </row>
    <row r="18" spans="1:3" x14ac:dyDescent="0.35">
      <c r="A18" s="32" t="s">
        <v>65</v>
      </c>
      <c r="B18" s="33" t="s">
        <v>66</v>
      </c>
      <c r="C18" s="36"/>
    </row>
    <row r="19" spans="1:3" x14ac:dyDescent="0.35">
      <c r="A19" s="32" t="s">
        <v>67</v>
      </c>
      <c r="B19" s="33" t="s">
        <v>68</v>
      </c>
      <c r="C19" s="36"/>
    </row>
    <row r="20" spans="1:3" x14ac:dyDescent="0.35">
      <c r="A20" s="32" t="s">
        <v>69</v>
      </c>
      <c r="B20" s="33" t="s">
        <v>70</v>
      </c>
      <c r="C20" s="36"/>
    </row>
    <row r="21" spans="1:3" x14ac:dyDescent="0.35">
      <c r="A21" s="32" t="s">
        <v>71</v>
      </c>
      <c r="B21" s="33" t="s">
        <v>72</v>
      </c>
      <c r="C21" s="36"/>
    </row>
    <row r="22" spans="1:3" x14ac:dyDescent="0.35">
      <c r="A22" s="32" t="s">
        <v>73</v>
      </c>
      <c r="B22" s="33" t="s">
        <v>74</v>
      </c>
      <c r="C22" s="36"/>
    </row>
    <row r="23" spans="1:3" x14ac:dyDescent="0.35">
      <c r="A23" s="32" t="s">
        <v>75</v>
      </c>
      <c r="B23" s="33" t="s">
        <v>76</v>
      </c>
      <c r="C23" s="36"/>
    </row>
    <row r="24" spans="1:3" x14ac:dyDescent="0.35">
      <c r="A24" s="32" t="s">
        <v>77</v>
      </c>
      <c r="B24" s="33" t="s">
        <v>78</v>
      </c>
      <c r="C24" s="36"/>
    </row>
    <row r="25" spans="1:3" ht="15" thickBot="1" x14ac:dyDescent="0.4">
      <c r="A25" s="34" t="s">
        <v>79</v>
      </c>
      <c r="B25" s="35" t="s">
        <v>80</v>
      </c>
      <c r="C25" s="36"/>
    </row>
    <row r="26" spans="1:3" ht="15" thickTop="1" x14ac:dyDescent="0.3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dimension ref="A1:M39"/>
  <sheetViews>
    <sheetView topLeftCell="A16" workbookViewId="0">
      <selection activeCell="D41" sqref="D41"/>
    </sheetView>
  </sheetViews>
  <sheetFormatPr defaultRowHeight="14.5" x14ac:dyDescent="0.35"/>
  <cols>
    <col min="1" max="1" width="11.6328125" customWidth="1"/>
  </cols>
  <sheetData>
    <row r="1" spans="1:13" x14ac:dyDescent="0.35">
      <c r="A1" t="s">
        <v>113</v>
      </c>
    </row>
    <row r="2" spans="1:13" x14ac:dyDescent="0.35">
      <c r="C2" t="s">
        <v>104</v>
      </c>
    </row>
    <row r="3" spans="1:13" x14ac:dyDescent="0.35">
      <c r="B3" t="s">
        <v>101</v>
      </c>
    </row>
    <row r="4" spans="1:13" x14ac:dyDescent="0.35">
      <c r="B4" t="s">
        <v>103</v>
      </c>
    </row>
    <row r="5" spans="1:13" x14ac:dyDescent="0.35">
      <c r="C5" t="s">
        <v>102</v>
      </c>
    </row>
    <row r="6" spans="1:13" x14ac:dyDescent="0.35">
      <c r="B6" t="s">
        <v>110</v>
      </c>
    </row>
    <row r="7" spans="1:13" x14ac:dyDescent="0.35">
      <c r="A7" t="s">
        <v>105</v>
      </c>
    </row>
    <row r="8" spans="1:13" x14ac:dyDescent="0.35">
      <c r="A8" s="90" t="s">
        <v>118</v>
      </c>
      <c r="B8" s="90"/>
      <c r="C8" s="90"/>
      <c r="D8" s="90"/>
      <c r="E8" s="90"/>
      <c r="F8" s="90"/>
      <c r="G8" s="90"/>
      <c r="H8" s="90"/>
      <c r="I8" s="90"/>
      <c r="J8" s="90"/>
      <c r="K8" s="90"/>
      <c r="L8" s="90"/>
      <c r="M8" s="90"/>
    </row>
    <row r="10" spans="1:13" x14ac:dyDescent="0.35">
      <c r="A10" t="s">
        <v>84</v>
      </c>
    </row>
    <row r="11" spans="1:13" x14ac:dyDescent="0.35">
      <c r="A11" s="86">
        <v>43405</v>
      </c>
      <c r="B11" t="s">
        <v>85</v>
      </c>
    </row>
    <row r="12" spans="1:13" x14ac:dyDescent="0.35">
      <c r="C12" t="s">
        <v>95</v>
      </c>
    </row>
    <row r="13" spans="1:13" x14ac:dyDescent="0.35">
      <c r="C13" t="s">
        <v>93</v>
      </c>
    </row>
    <row r="14" spans="1:13" x14ac:dyDescent="0.35">
      <c r="C14" t="s">
        <v>94</v>
      </c>
    </row>
    <row r="15" spans="1:13" x14ac:dyDescent="0.35">
      <c r="B15" t="s">
        <v>86</v>
      </c>
    </row>
    <row r="16" spans="1:13" x14ac:dyDescent="0.35">
      <c r="B16" s="89" t="s">
        <v>111</v>
      </c>
      <c r="C16" s="89"/>
      <c r="D16" s="89"/>
      <c r="E16" s="89"/>
      <c r="F16" s="89"/>
    </row>
    <row r="17" spans="1:6" x14ac:dyDescent="0.35">
      <c r="C17" t="s">
        <v>106</v>
      </c>
    </row>
    <row r="18" spans="1:6" x14ac:dyDescent="0.35">
      <c r="D18" t="s">
        <v>107</v>
      </c>
    </row>
    <row r="19" spans="1:6" x14ac:dyDescent="0.35">
      <c r="C19" t="s">
        <v>108</v>
      </c>
    </row>
    <row r="20" spans="1:6" x14ac:dyDescent="0.35">
      <c r="B20" t="s">
        <v>87</v>
      </c>
    </row>
    <row r="21" spans="1:6" x14ac:dyDescent="0.35">
      <c r="B21" t="s">
        <v>112</v>
      </c>
    </row>
    <row r="22" spans="1:6" x14ac:dyDescent="0.35">
      <c r="C22" t="s">
        <v>88</v>
      </c>
    </row>
    <row r="23" spans="1:6" x14ac:dyDescent="0.35">
      <c r="B23" t="s">
        <v>92</v>
      </c>
    </row>
    <row r="24" spans="1:6" x14ac:dyDescent="0.35">
      <c r="B24" t="s">
        <v>91</v>
      </c>
    </row>
    <row r="25" spans="1:6" x14ac:dyDescent="0.35">
      <c r="B25" t="s">
        <v>96</v>
      </c>
    </row>
    <row r="26" spans="1:6" x14ac:dyDescent="0.35">
      <c r="B26" t="s">
        <v>109</v>
      </c>
    </row>
    <row r="27" spans="1:6" x14ac:dyDescent="0.35">
      <c r="A27" s="86">
        <v>43409</v>
      </c>
      <c r="B27" t="s">
        <v>114</v>
      </c>
    </row>
    <row r="28" spans="1:6" x14ac:dyDescent="0.35">
      <c r="A28" s="86">
        <v>43418</v>
      </c>
      <c r="B28" t="s">
        <v>115</v>
      </c>
    </row>
    <row r="29" spans="1:6" x14ac:dyDescent="0.35">
      <c r="C29" t="s">
        <v>116</v>
      </c>
    </row>
    <row r="30" spans="1:6" x14ac:dyDescent="0.35">
      <c r="B30" s="90"/>
      <c r="C30" s="90"/>
      <c r="D30" s="90"/>
      <c r="E30" s="90"/>
      <c r="F30" s="90"/>
    </row>
    <row r="31" spans="1:6" x14ac:dyDescent="0.35">
      <c r="B31" t="s">
        <v>124</v>
      </c>
    </row>
    <row r="32" spans="1:6" x14ac:dyDescent="0.35">
      <c r="B32" t="s">
        <v>117</v>
      </c>
    </row>
    <row r="33" spans="1:6" x14ac:dyDescent="0.35">
      <c r="B33" s="90"/>
      <c r="C33" s="90"/>
      <c r="D33" s="90"/>
      <c r="E33" s="90"/>
      <c r="F33" s="90"/>
    </row>
    <row r="34" spans="1:6" x14ac:dyDescent="0.35">
      <c r="B34" s="90"/>
      <c r="C34" s="90"/>
      <c r="D34" s="90"/>
      <c r="E34" s="90"/>
      <c r="F34" s="90"/>
    </row>
    <row r="35" spans="1:6" x14ac:dyDescent="0.35">
      <c r="A35" s="86">
        <v>43420</v>
      </c>
      <c r="B35" t="s">
        <v>128</v>
      </c>
    </row>
    <row r="36" spans="1:6" x14ac:dyDescent="0.35">
      <c r="C36" t="s">
        <v>127</v>
      </c>
    </row>
    <row r="37" spans="1:6" x14ac:dyDescent="0.35">
      <c r="A37" s="86">
        <v>43423</v>
      </c>
      <c r="B37" t="s">
        <v>129</v>
      </c>
    </row>
    <row r="38" spans="1:6" x14ac:dyDescent="0.35">
      <c r="B38" t="s">
        <v>131</v>
      </c>
    </row>
    <row r="39" spans="1:6" x14ac:dyDescent="0.35">
      <c r="A39" s="86">
        <v>43425</v>
      </c>
      <c r="B39" t="s">
        <v>132</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3">
    <pageSetUpPr fitToPage="1"/>
  </sheetPr>
  <dimension ref="A1:L22"/>
  <sheetViews>
    <sheetView workbookViewId="0">
      <selection sqref="A1:L4"/>
    </sheetView>
  </sheetViews>
  <sheetFormatPr defaultColWidth="9.08984375" defaultRowHeight="10" x14ac:dyDescent="0.2"/>
  <cols>
    <col min="1" max="1" width="3.54296875" style="27" customWidth="1"/>
    <col min="2" max="2" width="4.453125" style="8" customWidth="1"/>
    <col min="3" max="3" width="10.54296875" style="8" customWidth="1"/>
    <col min="4" max="5" width="10" style="8" customWidth="1"/>
    <col min="6" max="6" width="74.08984375" style="8" customWidth="1"/>
    <col min="7" max="7" width="9" style="9" customWidth="1"/>
    <col min="8" max="8" width="13" style="9" customWidth="1"/>
    <col min="9" max="10" width="9" style="9" customWidth="1"/>
    <col min="11" max="12" width="12.90625" style="9" customWidth="1"/>
    <col min="13" max="16384" width="9.08984375" style="8"/>
  </cols>
  <sheetData>
    <row r="1" spans="1:12" s="1" customFormat="1" ht="13.5" customHeight="1" thickBot="1" x14ac:dyDescent="0.4">
      <c r="A1" s="72" t="s">
        <v>6</v>
      </c>
      <c r="B1" s="78"/>
      <c r="C1" s="59"/>
      <c r="D1" s="79"/>
      <c r="E1" s="59"/>
      <c r="F1" s="80"/>
      <c r="G1" s="59"/>
      <c r="H1" s="60"/>
      <c r="I1" s="83"/>
      <c r="J1" s="60" t="str">
        <f>IF(I1=0,"",I1*H1)</f>
        <v/>
      </c>
      <c r="K1" s="62"/>
      <c r="L1" s="77">
        <f>ROUND((ROUND(H1,3))*(ROUND(K1,2)),2)</f>
        <v>0</v>
      </c>
    </row>
    <row r="2" spans="1:12" s="1" customFormat="1" ht="12.75" customHeight="1" x14ac:dyDescent="0.35">
      <c r="A2" s="72" t="s">
        <v>5</v>
      </c>
      <c r="B2" s="15"/>
      <c r="C2" s="12"/>
      <c r="D2" s="12"/>
      <c r="E2" s="12"/>
      <c r="F2" s="81"/>
      <c r="G2" s="6"/>
      <c r="H2" s="6"/>
      <c r="I2" s="6"/>
      <c r="J2" s="6"/>
      <c r="K2" s="6"/>
      <c r="L2" s="16"/>
    </row>
    <row r="3" spans="1:12" s="1" customFormat="1" ht="12.75" customHeight="1" x14ac:dyDescent="0.35">
      <c r="A3" s="72" t="s">
        <v>7</v>
      </c>
      <c r="B3" s="15"/>
      <c r="C3" s="12"/>
      <c r="D3" s="12"/>
      <c r="E3" s="12"/>
      <c r="F3" s="82"/>
      <c r="G3" s="6"/>
      <c r="H3" s="6"/>
      <c r="I3" s="6"/>
      <c r="J3" s="6"/>
      <c r="K3" s="6"/>
      <c r="L3" s="16"/>
    </row>
    <row r="4" spans="1:12" s="1" customFormat="1" ht="18" customHeight="1" thickBot="1" x14ac:dyDescent="0.4">
      <c r="A4" s="72" t="s">
        <v>8</v>
      </c>
      <c r="B4" s="17"/>
      <c r="C4" s="14"/>
      <c r="D4" s="14"/>
      <c r="E4" s="14"/>
      <c r="F4" s="113" t="s">
        <v>130</v>
      </c>
      <c r="G4" s="7"/>
      <c r="H4" s="7"/>
      <c r="I4" s="7"/>
      <c r="J4" s="7"/>
      <c r="K4" s="7"/>
      <c r="L4" s="18"/>
    </row>
    <row r="5" spans="1:12" s="1" customFormat="1" ht="48" customHeight="1" thickBot="1" x14ac:dyDescent="0.4">
      <c r="A5" s="5"/>
      <c r="B5" s="12"/>
      <c r="C5" s="12"/>
      <c r="D5" s="12"/>
      <c r="E5" s="12"/>
      <c r="F5" s="22"/>
      <c r="G5" s="6"/>
      <c r="H5" s="6"/>
      <c r="I5" s="6"/>
      <c r="J5" s="6"/>
      <c r="K5" s="6"/>
      <c r="L5" s="7"/>
    </row>
    <row r="6" spans="1:12" s="5" customFormat="1" ht="13.5" thickBot="1" x14ac:dyDescent="0.4">
      <c r="A6" s="5" t="s">
        <v>82</v>
      </c>
      <c r="B6" s="23" t="s">
        <v>83</v>
      </c>
      <c r="C6" s="24"/>
      <c r="D6" s="3"/>
      <c r="E6" s="3"/>
      <c r="F6" s="70" t="s">
        <v>28</v>
      </c>
      <c r="G6" s="24"/>
      <c r="H6" s="24"/>
      <c r="I6" s="24"/>
      <c r="J6" s="24"/>
      <c r="K6" s="24"/>
      <c r="L6" s="84"/>
    </row>
    <row r="7" spans="1:12" s="5" customFormat="1" ht="10.5" thickBot="1" x14ac:dyDescent="0.4">
      <c r="G7" s="25"/>
      <c r="H7" s="25"/>
      <c r="I7" s="25"/>
      <c r="J7" s="25"/>
      <c r="K7" s="25"/>
      <c r="L7" s="25"/>
    </row>
    <row r="8" spans="1:12" s="1" customFormat="1" ht="15" customHeight="1" thickBot="1" x14ac:dyDescent="0.4">
      <c r="A8" s="1" t="s">
        <v>29</v>
      </c>
      <c r="B8" s="57" t="s">
        <v>19</v>
      </c>
      <c r="C8" s="4"/>
      <c r="D8" s="2"/>
      <c r="E8" s="2"/>
      <c r="F8" s="70" t="s">
        <v>28</v>
      </c>
      <c r="G8" s="4"/>
      <c r="H8" s="4"/>
      <c r="I8" s="4"/>
      <c r="J8" s="4"/>
      <c r="K8" s="4"/>
      <c r="L8" s="85"/>
    </row>
    <row r="9" spans="1:12" s="1" customFormat="1" x14ac:dyDescent="0.35">
      <c r="A9" s="5"/>
      <c r="G9" s="26"/>
      <c r="H9" s="26"/>
      <c r="I9" s="26"/>
      <c r="J9" s="26"/>
      <c r="K9" s="26"/>
      <c r="L9" s="26"/>
    </row>
    <row r="10" spans="1:12" s="1" customFormat="1" x14ac:dyDescent="0.35">
      <c r="A10" s="5"/>
      <c r="G10" s="26"/>
      <c r="H10" s="26"/>
      <c r="I10" s="26"/>
      <c r="J10" s="26"/>
      <c r="K10" s="26"/>
      <c r="L10" s="26"/>
    </row>
    <row r="11" spans="1:12" s="1" customFormat="1" x14ac:dyDescent="0.35">
      <c r="A11" s="5"/>
      <c r="G11" s="26"/>
      <c r="H11" s="26"/>
      <c r="I11" s="26"/>
      <c r="J11" s="26"/>
      <c r="K11" s="26"/>
      <c r="L11" s="26"/>
    </row>
    <row r="12" spans="1:12" s="1" customFormat="1" x14ac:dyDescent="0.35">
      <c r="A12" s="5"/>
      <c r="G12" s="26"/>
      <c r="H12" s="26"/>
      <c r="I12" s="26"/>
      <c r="J12" s="26"/>
      <c r="K12" s="26"/>
      <c r="L12" s="26"/>
    </row>
    <row r="13" spans="1:12" s="1" customFormat="1" x14ac:dyDescent="0.35">
      <c r="A13" s="5"/>
      <c r="G13" s="26"/>
      <c r="H13" s="26"/>
      <c r="I13" s="26"/>
      <c r="J13" s="26"/>
      <c r="K13" s="26"/>
      <c r="L13" s="26"/>
    </row>
    <row r="14" spans="1:12" s="1" customFormat="1" x14ac:dyDescent="0.35">
      <c r="A14" s="5"/>
      <c r="G14" s="26"/>
      <c r="H14" s="26"/>
      <c r="I14" s="26"/>
      <c r="J14" s="26"/>
      <c r="K14" s="26"/>
      <c r="L14" s="26"/>
    </row>
    <row r="15" spans="1:12" s="1" customFormat="1" x14ac:dyDescent="0.35">
      <c r="A15" s="5"/>
      <c r="G15" s="26"/>
      <c r="H15" s="26"/>
      <c r="I15" s="26"/>
      <c r="J15" s="26"/>
      <c r="K15" s="26"/>
      <c r="L15" s="26"/>
    </row>
    <row r="16" spans="1:12" s="1" customFormat="1" x14ac:dyDescent="0.35">
      <c r="A16" s="5"/>
      <c r="G16" s="26"/>
      <c r="H16" s="26"/>
      <c r="I16" s="26"/>
      <c r="J16" s="26"/>
      <c r="K16" s="26"/>
      <c r="L16" s="26"/>
    </row>
    <row r="17" spans="1:12" s="1" customFormat="1" x14ac:dyDescent="0.35">
      <c r="A17" s="5"/>
      <c r="G17" s="26"/>
      <c r="H17" s="26"/>
      <c r="I17" s="26"/>
      <c r="J17" s="26"/>
      <c r="K17" s="26"/>
      <c r="L17" s="26"/>
    </row>
    <row r="18" spans="1:12" s="1" customFormat="1" x14ac:dyDescent="0.35">
      <c r="A18" s="5"/>
      <c r="G18" s="26"/>
      <c r="H18" s="26"/>
      <c r="I18" s="26"/>
      <c r="J18" s="26"/>
      <c r="K18" s="26"/>
      <c r="L18" s="26"/>
    </row>
    <row r="19" spans="1:12" s="1" customFormat="1" x14ac:dyDescent="0.35">
      <c r="A19" s="5"/>
      <c r="G19" s="26"/>
      <c r="H19" s="26"/>
      <c r="I19" s="26"/>
      <c r="J19" s="26"/>
      <c r="K19" s="26"/>
      <c r="L19" s="26"/>
    </row>
    <row r="20" spans="1:12" s="1" customFormat="1" x14ac:dyDescent="0.35">
      <c r="A20" s="5"/>
      <c r="G20" s="26"/>
      <c r="H20" s="26"/>
      <c r="I20" s="26"/>
      <c r="J20" s="26"/>
      <c r="K20" s="26"/>
      <c r="L20" s="26"/>
    </row>
    <row r="21" spans="1:12" s="1" customFormat="1" x14ac:dyDescent="0.35">
      <c r="A21" s="5"/>
      <c r="G21" s="26"/>
      <c r="H21" s="26"/>
      <c r="I21" s="26"/>
      <c r="J21" s="26"/>
      <c r="K21" s="26"/>
      <c r="L21" s="26"/>
    </row>
    <row r="22" spans="1:12" s="1" customFormat="1" x14ac:dyDescent="0.35">
      <c r="A22" s="5"/>
      <c r="G22" s="26"/>
      <c r="H22" s="26"/>
      <c r="I22" s="26"/>
      <c r="J22" s="26"/>
      <c r="K22" s="26"/>
      <c r="L22" s="26"/>
    </row>
  </sheetData>
  <conditionalFormatting sqref="C1">
    <cfRule type="expression" dxfId="14" priority="15">
      <formula>C1=""</formula>
    </cfRule>
  </conditionalFormatting>
  <conditionalFormatting sqref="E1">
    <cfRule type="expression" dxfId="13" priority="14">
      <formula>E1=""</formula>
    </cfRule>
  </conditionalFormatting>
  <conditionalFormatting sqref="F1">
    <cfRule type="expression" dxfId="12" priority="13">
      <formula>F1=""</formula>
    </cfRule>
  </conditionalFormatting>
  <conditionalFormatting sqref="F2">
    <cfRule type="expression" dxfId="11" priority="12">
      <formula>F2=""</formula>
    </cfRule>
  </conditionalFormatting>
  <conditionalFormatting sqref="F3">
    <cfRule type="expression" dxfId="10" priority="11">
      <formula>F3=""</formula>
    </cfRule>
  </conditionalFormatting>
  <conditionalFormatting sqref="F4">
    <cfRule type="expression" dxfId="9" priority="10">
      <formula>F4=""</formula>
    </cfRule>
  </conditionalFormatting>
  <conditionalFormatting sqref="G1">
    <cfRule type="expression" dxfId="8" priority="9">
      <formula>G1=""</formula>
    </cfRule>
  </conditionalFormatting>
  <conditionalFormatting sqref="H1">
    <cfRule type="expression" dxfId="7" priority="8">
      <formula>H1=""</formula>
    </cfRule>
  </conditionalFormatting>
  <conditionalFormatting sqref="I1">
    <cfRule type="expression" dxfId="6" priority="7">
      <formula>I1=""</formula>
    </cfRule>
  </conditionalFormatting>
  <conditionalFormatting sqref="J1">
    <cfRule type="expression" dxfId="5" priority="6">
      <formula>J1=""</formula>
    </cfRule>
  </conditionalFormatting>
  <conditionalFormatting sqref="K1">
    <cfRule type="expression" dxfId="4" priority="5">
      <formula>K1=""</formula>
    </cfRule>
  </conditionalFormatting>
  <conditionalFormatting sqref="C8">
    <cfRule type="expression" dxfId="3" priority="4">
      <formula>$C$8=""</formula>
    </cfRule>
  </conditionalFormatting>
  <conditionalFormatting sqref="F8">
    <cfRule type="expression" dxfId="2" priority="3">
      <formula>F8="Název dílu"</formula>
    </cfRule>
  </conditionalFormatting>
  <conditionalFormatting sqref="D1">
    <cfRule type="expression" dxfId="1" priority="2">
      <formula>D1=""</formula>
    </cfRule>
  </conditionalFormatting>
  <conditionalFormatting sqref="F6">
    <cfRule type="expression" dxfId="0" priority="1">
      <formula>F6="Název dílu"</formula>
    </cfRule>
  </conditionalFormatting>
  <dataValidations xWindow="467" yWindow="320" count="5">
    <dataValidation allowBlank="1" showInputMessage="1" showErrorMessage="1" promptTitle="Název položky" prompt="Přesný název položky dle cenové soustavy, nebo vlastní název v případě položky mimo cenovou soustavu." sqref="F1" xr:uid="{00000000-0002-0000-03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300-000001000000}"/>
    <dataValidation allowBlank="1" showInputMessage="1" showErrorMessage="1" promptTitle="Výkaz výměr:" prompt="způsob stanovení množství položky, nebo odkaz na příslušnou přílohu dokumentace." sqref="F3" xr:uid="{00000000-0002-0000-03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300-000003000000}"/>
    <dataValidation type="list" allowBlank="1" showInputMessage="1" showErrorMessage="1" sqref="D1" xr:uid="{00000000-0002-0000-0300-000004000000}">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změny</vt:lpstr>
      <vt:lpstr>hide</vt:lpstr>
      <vt:lpstr>SOPS!Názvy_tisku</vt:lpstr>
      <vt:lpstr>SOPS!Oblast_tisku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Nezkusil Miroslav Ing.</cp:lastModifiedBy>
  <cp:lastPrinted>2019-02-05T10:01:53Z</cp:lastPrinted>
  <dcterms:created xsi:type="dcterms:W3CDTF">2015-03-16T09:47:49Z</dcterms:created>
  <dcterms:modified xsi:type="dcterms:W3CDTF">2019-03-08T11:30:26Z</dcterms:modified>
</cp:coreProperties>
</file>